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140" windowHeight="7090"/>
  </bookViews>
  <sheets>
    <sheet name="Account Owners" sheetId="1" r:id="rId1"/>
  </sheets>
  <externalReferences>
    <externalReference r:id="rId2"/>
  </externalReferences>
  <definedNames>
    <definedName name="Bud_Yr">'[1]Top Sheet'!$C$2</definedName>
    <definedName name="dddd" localSheetId="0">#REF!</definedName>
    <definedName name="dddd">#REF!</definedName>
    <definedName name="_xlnm.Print_Titles" localSheetId="0">'Account Owners'!$1:$1</definedName>
  </definedNames>
  <calcPr calcId="144525"/>
</workbook>
</file>

<file path=xl/calcChain.xml><?xml version="1.0" encoding="utf-8"?>
<calcChain xmlns="http://schemas.openxmlformats.org/spreadsheetml/2006/main">
  <c r="I139" i="1" l="1"/>
  <c r="E139" i="1"/>
  <c r="H138" i="1"/>
  <c r="G138" i="1"/>
  <c r="F138" i="1"/>
  <c r="H137" i="1"/>
  <c r="H139" i="1" s="1"/>
  <c r="G137" i="1"/>
  <c r="G139" i="1" s="1"/>
  <c r="F137" i="1"/>
  <c r="F139" i="1" s="1"/>
  <c r="I136" i="1"/>
  <c r="H136" i="1"/>
  <c r="G136" i="1"/>
  <c r="F136" i="1"/>
  <c r="I134" i="1"/>
  <c r="H133" i="1"/>
  <c r="G133" i="1"/>
  <c r="F133" i="1"/>
  <c r="E133" i="1"/>
  <c r="D133" i="1"/>
  <c r="H132" i="1"/>
  <c r="G132" i="1"/>
  <c r="F132" i="1"/>
  <c r="E132" i="1"/>
  <c r="D132" i="1"/>
  <c r="H131" i="1"/>
  <c r="G131" i="1"/>
  <c r="F131" i="1"/>
  <c r="E131" i="1"/>
  <c r="D131" i="1"/>
  <c r="H130" i="1"/>
  <c r="G130" i="1"/>
  <c r="F130" i="1"/>
  <c r="E130" i="1"/>
  <c r="D130" i="1"/>
  <c r="H129" i="1"/>
  <c r="G129" i="1"/>
  <c r="F129" i="1"/>
  <c r="E129" i="1"/>
  <c r="D129" i="1"/>
  <c r="H128" i="1"/>
  <c r="G128" i="1"/>
  <c r="G134" i="1" s="1"/>
  <c r="F128" i="1"/>
  <c r="F134" i="1" s="1"/>
  <c r="E128" i="1"/>
  <c r="D128" i="1"/>
  <c r="E127" i="1"/>
  <c r="E134" i="1" s="1"/>
  <c r="D134" i="1" s="1"/>
  <c r="D127" i="1"/>
  <c r="I126" i="1"/>
  <c r="H126" i="1"/>
  <c r="G126" i="1"/>
  <c r="F126" i="1"/>
  <c r="H123" i="1"/>
  <c r="G123" i="1"/>
  <c r="F123" i="1"/>
  <c r="E123" i="1"/>
  <c r="D123" i="1"/>
  <c r="E122" i="1"/>
  <c r="H122" i="1" s="1"/>
  <c r="D122" i="1"/>
  <c r="E121" i="1"/>
  <c r="F121" i="1" s="1"/>
  <c r="D121" i="1"/>
  <c r="G120" i="1"/>
  <c r="F120" i="1"/>
  <c r="E120" i="1"/>
  <c r="H120" i="1" s="1"/>
  <c r="D120" i="1"/>
  <c r="H119" i="1"/>
  <c r="G119" i="1"/>
  <c r="F119" i="1"/>
  <c r="E119" i="1"/>
  <c r="D119" i="1"/>
  <c r="E118" i="1"/>
  <c r="H118" i="1" s="1"/>
  <c r="D118" i="1"/>
  <c r="H117" i="1"/>
  <c r="G117" i="1"/>
  <c r="F117" i="1"/>
  <c r="E117" i="1"/>
  <c r="D117" i="1"/>
  <c r="G116" i="1"/>
  <c r="F116" i="1"/>
  <c r="E116" i="1"/>
  <c r="H116" i="1" s="1"/>
  <c r="D116" i="1"/>
  <c r="H115" i="1"/>
  <c r="G115" i="1"/>
  <c r="F115" i="1"/>
  <c r="E115" i="1"/>
  <c r="D115" i="1"/>
  <c r="E114" i="1"/>
  <c r="H114" i="1" s="1"/>
  <c r="D114" i="1"/>
  <c r="F113" i="1"/>
  <c r="E113" i="1"/>
  <c r="H113" i="1" s="1"/>
  <c r="D113" i="1"/>
  <c r="G112" i="1"/>
  <c r="F112" i="1"/>
  <c r="E112" i="1"/>
  <c r="H112" i="1" s="1"/>
  <c r="D112" i="1"/>
  <c r="H111" i="1"/>
  <c r="G111" i="1"/>
  <c r="F111" i="1"/>
  <c r="E111" i="1"/>
  <c r="D111" i="1"/>
  <c r="E110" i="1"/>
  <c r="H110" i="1" s="1"/>
  <c r="D110" i="1"/>
  <c r="F109" i="1"/>
  <c r="E109" i="1"/>
  <c r="H109" i="1" s="1"/>
  <c r="D109" i="1"/>
  <c r="G108" i="1"/>
  <c r="F108" i="1"/>
  <c r="E108" i="1"/>
  <c r="H108" i="1" s="1"/>
  <c r="D108" i="1"/>
  <c r="I107" i="1"/>
  <c r="I124" i="1" s="1"/>
  <c r="H107" i="1"/>
  <c r="G107" i="1"/>
  <c r="F107" i="1"/>
  <c r="H106" i="1"/>
  <c r="G106" i="1"/>
  <c r="F106" i="1"/>
  <c r="E106" i="1"/>
  <c r="D106" i="1"/>
  <c r="E105" i="1"/>
  <c r="H105" i="1" s="1"/>
  <c r="D105" i="1"/>
  <c r="F104" i="1"/>
  <c r="E104" i="1"/>
  <c r="H104" i="1" s="1"/>
  <c r="D104" i="1"/>
  <c r="G103" i="1"/>
  <c r="F103" i="1"/>
  <c r="E103" i="1"/>
  <c r="H103" i="1" s="1"/>
  <c r="D103" i="1"/>
  <c r="H102" i="1"/>
  <c r="G102" i="1"/>
  <c r="F102" i="1"/>
  <c r="E102" i="1"/>
  <c r="D102" i="1"/>
  <c r="E101" i="1"/>
  <c r="H101" i="1" s="1"/>
  <c r="D101" i="1"/>
  <c r="F100" i="1"/>
  <c r="E100" i="1"/>
  <c r="H100" i="1" s="1"/>
  <c r="D100" i="1"/>
  <c r="G99" i="1"/>
  <c r="F99" i="1"/>
  <c r="E99" i="1"/>
  <c r="H99" i="1" s="1"/>
  <c r="D99" i="1"/>
  <c r="H98" i="1"/>
  <c r="G98" i="1"/>
  <c r="F98" i="1"/>
  <c r="E98" i="1"/>
  <c r="E124" i="1" s="1"/>
  <c r="D124" i="1" s="1"/>
  <c r="D98" i="1"/>
  <c r="I97" i="1"/>
  <c r="H97" i="1"/>
  <c r="G97" i="1"/>
  <c r="F97" i="1"/>
  <c r="I95" i="1"/>
  <c r="G94" i="1"/>
  <c r="F94" i="1"/>
  <c r="E94" i="1"/>
  <c r="H94" i="1" s="1"/>
  <c r="D94" i="1"/>
  <c r="H93" i="1"/>
  <c r="G93" i="1"/>
  <c r="F93" i="1"/>
  <c r="E93" i="1"/>
  <c r="D93" i="1"/>
  <c r="H92" i="1"/>
  <c r="E92" i="1"/>
  <c r="G92" i="1" s="1"/>
  <c r="D92" i="1"/>
  <c r="H91" i="1"/>
  <c r="G91" i="1"/>
  <c r="F91" i="1"/>
  <c r="E91" i="1"/>
  <c r="D91" i="1"/>
  <c r="H90" i="1"/>
  <c r="G90" i="1"/>
  <c r="F90" i="1"/>
  <c r="E90" i="1"/>
  <c r="D90" i="1"/>
  <c r="H88" i="1"/>
  <c r="G88" i="1"/>
  <c r="F88" i="1"/>
  <c r="E88" i="1"/>
  <c r="D88" i="1"/>
  <c r="G87" i="1"/>
  <c r="F87" i="1"/>
  <c r="E87" i="1"/>
  <c r="D87" i="1"/>
  <c r="H86" i="1"/>
  <c r="G86" i="1"/>
  <c r="F86" i="1"/>
  <c r="E86" i="1"/>
  <c r="D86" i="1"/>
  <c r="H85" i="1"/>
  <c r="G85" i="1"/>
  <c r="F85" i="1"/>
  <c r="E85" i="1"/>
  <c r="D85" i="1"/>
  <c r="H84" i="1"/>
  <c r="G84" i="1"/>
  <c r="F84" i="1"/>
  <c r="E84" i="1"/>
  <c r="D84" i="1"/>
  <c r="H82" i="1"/>
  <c r="G82" i="1"/>
  <c r="F82" i="1"/>
  <c r="E82" i="1"/>
  <c r="D82" i="1"/>
  <c r="H81" i="1"/>
  <c r="G81" i="1"/>
  <c r="F81" i="1"/>
  <c r="E81" i="1"/>
  <c r="D81" i="1"/>
  <c r="H80" i="1"/>
  <c r="G80" i="1"/>
  <c r="F80" i="1"/>
  <c r="E80" i="1"/>
  <c r="D80" i="1"/>
  <c r="H79" i="1"/>
  <c r="G79" i="1"/>
  <c r="F79" i="1"/>
  <c r="E79" i="1"/>
  <c r="D79" i="1"/>
  <c r="H78" i="1"/>
  <c r="G78" i="1"/>
  <c r="F78" i="1"/>
  <c r="E78" i="1"/>
  <c r="D78" i="1"/>
  <c r="H77" i="1"/>
  <c r="G77" i="1"/>
  <c r="F77" i="1"/>
  <c r="E77" i="1"/>
  <c r="D77" i="1"/>
  <c r="H76" i="1"/>
  <c r="G76" i="1"/>
  <c r="F76" i="1"/>
  <c r="E76" i="1"/>
  <c r="D76" i="1"/>
  <c r="H72" i="1"/>
  <c r="G72" i="1"/>
  <c r="F72" i="1"/>
  <c r="E72" i="1"/>
  <c r="D72" i="1"/>
  <c r="H71" i="1"/>
  <c r="G71" i="1"/>
  <c r="F71" i="1"/>
  <c r="E71" i="1"/>
  <c r="D71" i="1"/>
  <c r="H70" i="1"/>
  <c r="G70" i="1"/>
  <c r="F70" i="1"/>
  <c r="E70" i="1"/>
  <c r="D70" i="1"/>
  <c r="H69" i="1"/>
  <c r="G69" i="1"/>
  <c r="F69" i="1"/>
  <c r="E69" i="1"/>
  <c r="D69" i="1"/>
  <c r="H68" i="1"/>
  <c r="G68" i="1"/>
  <c r="F68" i="1"/>
  <c r="E68" i="1"/>
  <c r="D68" i="1"/>
  <c r="H66" i="1"/>
  <c r="G66" i="1"/>
  <c r="E66" i="1"/>
  <c r="F66" i="1" s="1"/>
  <c r="D66" i="1"/>
  <c r="H65" i="1"/>
  <c r="G65" i="1"/>
  <c r="F65" i="1"/>
  <c r="E65" i="1"/>
  <c r="D65" i="1"/>
  <c r="E64" i="1"/>
  <c r="F64" i="1" s="1"/>
  <c r="D64" i="1"/>
  <c r="H63" i="1"/>
  <c r="G63" i="1"/>
  <c r="F63" i="1"/>
  <c r="E63" i="1"/>
  <c r="D63" i="1"/>
  <c r="H62" i="1"/>
  <c r="G62" i="1"/>
  <c r="F62" i="1"/>
  <c r="E62" i="1"/>
  <c r="D62" i="1"/>
  <c r="H61" i="1"/>
  <c r="G61" i="1"/>
  <c r="F61" i="1"/>
  <c r="E61" i="1"/>
  <c r="D61" i="1"/>
  <c r="E60" i="1"/>
  <c r="F60" i="1" s="1"/>
  <c r="D60" i="1"/>
  <c r="H59" i="1"/>
  <c r="G59" i="1"/>
  <c r="F59" i="1"/>
  <c r="E59" i="1"/>
  <c r="D59" i="1"/>
  <c r="H57" i="1"/>
  <c r="G57" i="1"/>
  <c r="E57" i="1"/>
  <c r="F57" i="1" s="1"/>
  <c r="D57" i="1"/>
  <c r="H56" i="1"/>
  <c r="G56" i="1"/>
  <c r="F56" i="1"/>
  <c r="E56" i="1"/>
  <c r="D56" i="1"/>
  <c r="E55" i="1"/>
  <c r="F55" i="1" s="1"/>
  <c r="D55" i="1"/>
  <c r="H54" i="1"/>
  <c r="G54" i="1"/>
  <c r="F54" i="1"/>
  <c r="E54" i="1"/>
  <c r="D54" i="1"/>
  <c r="H53" i="1"/>
  <c r="G53" i="1"/>
  <c r="F53" i="1"/>
  <c r="E53" i="1"/>
  <c r="D53" i="1"/>
  <c r="H52" i="1"/>
  <c r="G52" i="1"/>
  <c r="F52" i="1"/>
  <c r="E52" i="1"/>
  <c r="D52" i="1"/>
  <c r="E51" i="1"/>
  <c r="F51" i="1" s="1"/>
  <c r="D51" i="1"/>
  <c r="H50" i="1"/>
  <c r="G50" i="1"/>
  <c r="F50" i="1"/>
  <c r="E50" i="1"/>
  <c r="D50" i="1"/>
  <c r="H48" i="1"/>
  <c r="G48" i="1"/>
  <c r="F48" i="1"/>
  <c r="E48" i="1"/>
  <c r="D48" i="1"/>
  <c r="H47" i="1"/>
  <c r="G47" i="1"/>
  <c r="F47" i="1"/>
  <c r="E47" i="1"/>
  <c r="D47" i="1"/>
  <c r="H46" i="1"/>
  <c r="G46" i="1"/>
  <c r="F46" i="1"/>
  <c r="E46" i="1"/>
  <c r="D46" i="1"/>
  <c r="H45" i="1"/>
  <c r="G45" i="1"/>
  <c r="F45" i="1"/>
  <c r="E45" i="1"/>
  <c r="D45" i="1"/>
  <c r="H44" i="1"/>
  <c r="G44" i="1"/>
  <c r="E44" i="1"/>
  <c r="F44" i="1" s="1"/>
  <c r="D44" i="1"/>
  <c r="H43" i="1"/>
  <c r="E43" i="1"/>
  <c r="G43" i="1" s="1"/>
  <c r="D43" i="1"/>
  <c r="H42" i="1"/>
  <c r="G42" i="1"/>
  <c r="F42" i="1"/>
  <c r="E42" i="1"/>
  <c r="D42" i="1"/>
  <c r="H41" i="1"/>
  <c r="G41" i="1"/>
  <c r="F41" i="1"/>
  <c r="E41" i="1"/>
  <c r="D41" i="1"/>
  <c r="H37" i="1"/>
  <c r="G37" i="1"/>
  <c r="E37" i="1"/>
  <c r="F37" i="1" s="1"/>
  <c r="D37" i="1"/>
  <c r="H36" i="1"/>
  <c r="E36" i="1"/>
  <c r="G36" i="1" s="1"/>
  <c r="D36" i="1"/>
  <c r="E35" i="1"/>
  <c r="F35" i="1" s="1"/>
  <c r="D35" i="1"/>
  <c r="H34" i="1"/>
  <c r="G34" i="1"/>
  <c r="F34" i="1"/>
  <c r="E34" i="1"/>
  <c r="D34" i="1"/>
  <c r="H33" i="1"/>
  <c r="G33" i="1"/>
  <c r="E33" i="1"/>
  <c r="F33" i="1" s="1"/>
  <c r="D33" i="1"/>
  <c r="H32" i="1"/>
  <c r="E32" i="1"/>
  <c r="G32" i="1" s="1"/>
  <c r="D32" i="1"/>
  <c r="E31" i="1"/>
  <c r="F31" i="1" s="1"/>
  <c r="D31" i="1"/>
  <c r="G30" i="1"/>
  <c r="F30" i="1"/>
  <c r="E30" i="1"/>
  <c r="H30" i="1" s="1"/>
  <c r="D30" i="1"/>
  <c r="H29" i="1"/>
  <c r="G29" i="1"/>
  <c r="E29" i="1"/>
  <c r="F29" i="1" s="1"/>
  <c r="D29" i="1"/>
  <c r="H27" i="1"/>
  <c r="E27" i="1"/>
  <c r="G27" i="1" s="1"/>
  <c r="D27" i="1"/>
  <c r="E26" i="1"/>
  <c r="F26" i="1" s="1"/>
  <c r="D26" i="1"/>
  <c r="H25" i="1"/>
  <c r="F25" i="1"/>
  <c r="E25" i="1"/>
  <c r="D25" i="1"/>
  <c r="G24" i="1"/>
  <c r="F24" i="1"/>
  <c r="E24" i="1"/>
  <c r="D24" i="1"/>
  <c r="G23" i="1"/>
  <c r="F23" i="1"/>
  <c r="E23" i="1"/>
  <c r="H23" i="1" s="1"/>
  <c r="D23" i="1"/>
  <c r="H21" i="1"/>
  <c r="G21" i="1"/>
  <c r="E21" i="1"/>
  <c r="F21" i="1" s="1"/>
  <c r="D21" i="1"/>
  <c r="H20" i="1"/>
  <c r="E20" i="1"/>
  <c r="G20" i="1" s="1"/>
  <c r="D20" i="1"/>
  <c r="E19" i="1"/>
  <c r="F19" i="1" s="1"/>
  <c r="D19" i="1"/>
  <c r="G18" i="1"/>
  <c r="F18" i="1"/>
  <c r="E18" i="1"/>
  <c r="H18" i="1" s="1"/>
  <c r="D18" i="1"/>
  <c r="H17" i="1"/>
  <c r="G17" i="1"/>
  <c r="E17" i="1"/>
  <c r="F17" i="1" s="1"/>
  <c r="D17" i="1"/>
  <c r="H15" i="1"/>
  <c r="G15" i="1"/>
  <c r="F15" i="1"/>
  <c r="E15" i="1"/>
  <c r="D15" i="1"/>
  <c r="H14" i="1"/>
  <c r="G14" i="1"/>
  <c r="F14" i="1"/>
  <c r="E14" i="1"/>
  <c r="D14" i="1"/>
  <c r="H13" i="1"/>
  <c r="G13" i="1"/>
  <c r="F13" i="1"/>
  <c r="E13" i="1"/>
  <c r="D13" i="1"/>
  <c r="H12" i="1"/>
  <c r="G12" i="1"/>
  <c r="F12" i="1"/>
  <c r="E12" i="1"/>
  <c r="D12" i="1"/>
  <c r="H11" i="1"/>
  <c r="G11" i="1"/>
  <c r="F11" i="1"/>
  <c r="E11" i="1"/>
  <c r="D11" i="1"/>
  <c r="H10" i="1"/>
  <c r="G10" i="1"/>
  <c r="F10" i="1"/>
  <c r="E10" i="1"/>
  <c r="D10" i="1"/>
  <c r="H9" i="1"/>
  <c r="G9" i="1"/>
  <c r="F9" i="1"/>
  <c r="E9" i="1"/>
  <c r="D9" i="1"/>
  <c r="H8" i="1"/>
  <c r="G8" i="1"/>
  <c r="F8" i="1"/>
  <c r="E8" i="1"/>
  <c r="D8" i="1"/>
  <c r="H7" i="1"/>
  <c r="G7" i="1"/>
  <c r="F7" i="1"/>
  <c r="E7" i="1"/>
  <c r="D7" i="1"/>
  <c r="H6" i="1"/>
  <c r="G6" i="1"/>
  <c r="F6" i="1"/>
  <c r="E6" i="1"/>
  <c r="D6" i="1"/>
  <c r="H5" i="1"/>
  <c r="G5" i="1"/>
  <c r="F5" i="1"/>
  <c r="E5" i="1"/>
  <c r="E95" i="1" s="1"/>
  <c r="D95" i="1" s="1"/>
  <c r="D5" i="1"/>
  <c r="H124" i="1" l="1"/>
  <c r="G19" i="1"/>
  <c r="G95" i="1" s="1"/>
  <c r="F20" i="1"/>
  <c r="F95" i="1" s="1"/>
  <c r="G26" i="1"/>
  <c r="F27" i="1"/>
  <c r="G31" i="1"/>
  <c r="F32" i="1"/>
  <c r="G35" i="1"/>
  <c r="F36" i="1"/>
  <c r="F43" i="1"/>
  <c r="G51" i="1"/>
  <c r="G55" i="1"/>
  <c r="G60" i="1"/>
  <c r="G64" i="1"/>
  <c r="F92" i="1"/>
  <c r="G100" i="1"/>
  <c r="G124" i="1" s="1"/>
  <c r="F101" i="1"/>
  <c r="F124" i="1" s="1"/>
  <c r="G104" i="1"/>
  <c r="F105" i="1"/>
  <c r="G109" i="1"/>
  <c r="F110" i="1"/>
  <c r="G113" i="1"/>
  <c r="F114" i="1"/>
  <c r="F118" i="1"/>
  <c r="G121" i="1"/>
  <c r="F122" i="1"/>
  <c r="H127" i="1"/>
  <c r="H134" i="1" s="1"/>
  <c r="H19" i="1"/>
  <c r="H95" i="1" s="1"/>
  <c r="H26" i="1"/>
  <c r="H31" i="1"/>
  <c r="H35" i="1"/>
  <c r="H51" i="1"/>
  <c r="H55" i="1"/>
  <c r="H60" i="1"/>
  <c r="H64" i="1"/>
  <c r="G101" i="1"/>
  <c r="G105" i="1"/>
  <c r="G110" i="1"/>
  <c r="G114" i="1"/>
  <c r="G118" i="1"/>
  <c r="H121" i="1"/>
  <c r="G122" i="1"/>
</calcChain>
</file>

<file path=xl/sharedStrings.xml><?xml version="1.0" encoding="utf-8"?>
<sst xmlns="http://schemas.openxmlformats.org/spreadsheetml/2006/main" count="215" uniqueCount="135">
  <si>
    <t>Account Owners</t>
  </si>
  <si>
    <t>Operating Expenses</t>
  </si>
  <si>
    <t>Expense Account Owner</t>
  </si>
  <si>
    <t>2025 Budget</t>
  </si>
  <si>
    <t>Reporting</t>
  </si>
  <si>
    <t>Monthly</t>
  </si>
  <si>
    <t>Qtrly</t>
  </si>
  <si>
    <t>As Needed</t>
  </si>
  <si>
    <t>Special - no reporting</t>
  </si>
  <si>
    <t>Benevolence</t>
  </si>
  <si>
    <t xml:space="preserve">Greater Milwaukee Synod </t>
  </si>
  <si>
    <t>X</t>
  </si>
  <si>
    <t>Lutherdale Bible Camp</t>
  </si>
  <si>
    <t>Racine Cluster (Living Faith Meal)</t>
  </si>
  <si>
    <t>Racine Interfaith Coalition</t>
  </si>
  <si>
    <t>Good Samaritan</t>
  </si>
  <si>
    <t>Neighborhood Camp</t>
  </si>
  <si>
    <t>Laundry of Love</t>
  </si>
  <si>
    <t>ELCA Outreach Center</t>
  </si>
  <si>
    <t>HALO</t>
  </si>
  <si>
    <t>Veterans Tiny Homes</t>
  </si>
  <si>
    <t>Hospitality Center</t>
  </si>
  <si>
    <t>Parish Ed</t>
  </si>
  <si>
    <t>Sunday School</t>
  </si>
  <si>
    <t>Confirmation</t>
  </si>
  <si>
    <t>Library</t>
  </si>
  <si>
    <t>Communion Education</t>
  </si>
  <si>
    <t>Adult Education</t>
  </si>
  <si>
    <t>Worship</t>
  </si>
  <si>
    <t>Worship Supplies</t>
  </si>
  <si>
    <t>Flowers</t>
  </si>
  <si>
    <t>Youth</t>
  </si>
  <si>
    <t>Church Membership</t>
  </si>
  <si>
    <t>Church &amp; Community Outreach</t>
  </si>
  <si>
    <t>Misc Programs</t>
  </si>
  <si>
    <t>Stewardship</t>
  </si>
  <si>
    <t>Evangelism</t>
  </si>
  <si>
    <t>B&amp;G:  Decorating Fund</t>
  </si>
  <si>
    <t>New Member Program</t>
  </si>
  <si>
    <t>Lent/Advent and Weekly</t>
  </si>
  <si>
    <t>Envelopes, Giving</t>
  </si>
  <si>
    <t>Synod Assembly</t>
  </si>
  <si>
    <t>Other Programs</t>
  </si>
  <si>
    <t>Organ/Piano Maintenance</t>
  </si>
  <si>
    <t>Operating Expenses (Continued)</t>
  </si>
  <si>
    <t>Office Expense</t>
  </si>
  <si>
    <t>Office Supplies</t>
  </si>
  <si>
    <t>Postage</t>
  </si>
  <si>
    <t>Technology - Subscriptions</t>
  </si>
  <si>
    <t>Technology - Discretionary</t>
  </si>
  <si>
    <t>Office Equipment/Computer</t>
  </si>
  <si>
    <t>Kitchen Supplies</t>
  </si>
  <si>
    <t>Bank Fees</t>
  </si>
  <si>
    <t>Professional Fees</t>
  </si>
  <si>
    <t>Co-Pastor (John)</t>
  </si>
  <si>
    <t>Salary and Housing</t>
  </si>
  <si>
    <t>Travel Allowance</t>
  </si>
  <si>
    <t>SECA Ch Portion (FICA Tax:  7.65%)</t>
  </si>
  <si>
    <t>Pension</t>
  </si>
  <si>
    <t>Other Insurance</t>
  </si>
  <si>
    <t>Business Expenses</t>
  </si>
  <si>
    <t>Pastor Healthcare Premium</t>
  </si>
  <si>
    <t>Continuing Education</t>
  </si>
  <si>
    <t>Co-Pastor (Ryan)</t>
  </si>
  <si>
    <t>FICA Tax:  7.65%</t>
  </si>
  <si>
    <t>Music Staff</t>
  </si>
  <si>
    <t>Director of Traditional Worship</t>
  </si>
  <si>
    <t>Director of Contemporary Worship</t>
  </si>
  <si>
    <t>Organist - subs</t>
  </si>
  <si>
    <t>Revelation Band</t>
  </si>
  <si>
    <t>Other Musicians</t>
  </si>
  <si>
    <t>Other Staff</t>
  </si>
  <si>
    <t>Office Administrator</t>
  </si>
  <si>
    <t>Custodians</t>
  </si>
  <si>
    <t>Staff Development</t>
  </si>
  <si>
    <t>Staff Contingency</t>
  </si>
  <si>
    <t>Church - FICA/MED</t>
  </si>
  <si>
    <t>Workers Compensation</t>
  </si>
  <si>
    <t>Supply Pastor Expenses</t>
  </si>
  <si>
    <t>Utilities</t>
  </si>
  <si>
    <t>Electric</t>
  </si>
  <si>
    <t>Gas</t>
  </si>
  <si>
    <t>Water</t>
  </si>
  <si>
    <t>Security</t>
  </si>
  <si>
    <t>City Assessment</t>
  </si>
  <si>
    <t>Church Maintenance</t>
  </si>
  <si>
    <t>Insurance</t>
  </si>
  <si>
    <t>Snow Removal</t>
  </si>
  <si>
    <t>Maint.  Supplies</t>
  </si>
  <si>
    <t>Maintenance Contracts</t>
  </si>
  <si>
    <t>Building Repairs</t>
  </si>
  <si>
    <t>TOTAL EXPENSES</t>
  </si>
  <si>
    <t>Dedicated Funds</t>
  </si>
  <si>
    <t>Beginning Balance</t>
  </si>
  <si>
    <t>Seminarian Fund</t>
  </si>
  <si>
    <t>Prime Timers</t>
  </si>
  <si>
    <t>Good Samaritan Fund</t>
  </si>
  <si>
    <t>Sunday School Mission</t>
  </si>
  <si>
    <t>Women of the Vine</t>
  </si>
  <si>
    <t>Celebration/Revelation</t>
  </si>
  <si>
    <t>Youth Ministry Fund</t>
  </si>
  <si>
    <t>Young Adults Mission</t>
  </si>
  <si>
    <t>Community Meals</t>
  </si>
  <si>
    <t>Dedicated Funds (continued)</t>
  </si>
  <si>
    <t>Facilities Maintenance</t>
  </si>
  <si>
    <t>Lutherdale Camperships</t>
  </si>
  <si>
    <t>Pastoral Discretionary Fund</t>
  </si>
  <si>
    <t>Pastor's Continuing Ed (carry over)</t>
  </si>
  <si>
    <t>Book Club</t>
  </si>
  <si>
    <t>AV System</t>
  </si>
  <si>
    <t>Technology Fund</t>
  </si>
  <si>
    <t>Reconciling in Christ (Reconciling Ministry)</t>
  </si>
  <si>
    <t>Pastor Contracts</t>
  </si>
  <si>
    <t>Community Building usage replenishment</t>
  </si>
  <si>
    <t>Membership Activities</t>
  </si>
  <si>
    <t>Berven Fund</t>
  </si>
  <si>
    <t>Banners/Liturgical</t>
  </si>
  <si>
    <t>Landscaping Maint.</t>
  </si>
  <si>
    <t>Nature Preserve</t>
  </si>
  <si>
    <t>Total Dedicated Funds</t>
  </si>
  <si>
    <t>Restricted Funds</t>
  </si>
  <si>
    <t>Begining Balance</t>
  </si>
  <si>
    <t>Memorials</t>
  </si>
  <si>
    <t>Operating Reserve</t>
  </si>
  <si>
    <t>Facilities Reserve</t>
  </si>
  <si>
    <t>Restricted Estate Fund</t>
  </si>
  <si>
    <t>Insurance Provisions</t>
  </si>
  <si>
    <t>Visioning Priority Fund</t>
  </si>
  <si>
    <t>Future Technology</t>
  </si>
  <si>
    <t>Total Restricted Funds</t>
  </si>
  <si>
    <t>FUND 3:  Youth</t>
  </si>
  <si>
    <t>Youth Lounge/Assets</t>
  </si>
  <si>
    <t>Connie G./P. Ryan</t>
  </si>
  <si>
    <t>Youth Operating</t>
  </si>
  <si>
    <t>Total Fund 3:  Youth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</si>
</sst>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8F8F8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4" fillId="2" borderId="1" xfId="1" applyNumberFormat="1" applyFont="1" applyFill="1" applyBorder="1" applyAlignment="1">
      <alignment horizontal="left" vertical="center"/>
    </xf>
    <xf numFmtId="0" fontId="4" fillId="2" borderId="2" xfId="1" applyNumberFormat="1" applyFont="1" applyFill="1" applyBorder="1" applyAlignment="1">
      <alignment horizontal="left" vertical="center"/>
    </xf>
    <xf numFmtId="164" fontId="2" fillId="2" borderId="2" xfId="1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left" vertical="center"/>
    </xf>
    <xf numFmtId="0" fontId="4" fillId="2" borderId="6" xfId="1" applyNumberFormat="1" applyFont="1" applyFill="1" applyBorder="1" applyAlignment="1">
      <alignment horizontal="left" vertical="center"/>
    </xf>
    <xf numFmtId="164" fontId="2" fillId="2" borderId="6" xfId="1" applyNumberFormat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0" fontId="2" fillId="0" borderId="0" xfId="1" applyNumberFormat="1" applyFont="1" applyBorder="1" applyAlignment="1">
      <alignment horizontal="left" vertical="center"/>
    </xf>
    <xf numFmtId="0" fontId="0" fillId="0" borderId="0" xfId="1" applyNumberFormat="1" applyFont="1" applyBorder="1" applyAlignment="1">
      <alignment horizontal="left" vertical="center"/>
    </xf>
    <xf numFmtId="0" fontId="0" fillId="0" borderId="0" xfId="1" applyNumberFormat="1" applyFont="1" applyFill="1" applyBorder="1" applyAlignment="1">
      <alignment horizontal="left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left" vertical="center"/>
    </xf>
    <xf numFmtId="0" fontId="0" fillId="0" borderId="7" xfId="1" applyNumberFormat="1" applyFont="1" applyBorder="1" applyAlignment="1">
      <alignment horizontal="left" vertical="center"/>
    </xf>
    <xf numFmtId="0" fontId="0" fillId="0" borderId="7" xfId="1" applyNumberFormat="1" applyFont="1" applyFill="1" applyBorder="1" applyAlignment="1">
      <alignment horizontal="left" vertical="center"/>
    </xf>
    <xf numFmtId="164" fontId="0" fillId="0" borderId="7" xfId="1" applyNumberFormat="1" applyFont="1" applyBorder="1" applyAlignment="1">
      <alignment horizontal="center" vertical="center"/>
    </xf>
    <xf numFmtId="164" fontId="1" fillId="0" borderId="7" xfId="1" applyNumberFormat="1" applyFont="1" applyFill="1" applyBorder="1" applyAlignment="1">
      <alignment vertical="center"/>
    </xf>
    <xf numFmtId="0" fontId="0" fillId="0" borderId="8" xfId="1" applyNumberFormat="1" applyFont="1" applyBorder="1" applyAlignment="1">
      <alignment horizontal="left" vertical="center"/>
    </xf>
    <xf numFmtId="0" fontId="0" fillId="0" borderId="8" xfId="1" applyNumberFormat="1" applyFont="1" applyFill="1" applyBorder="1" applyAlignment="1">
      <alignment horizontal="left" vertical="center"/>
    </xf>
    <xf numFmtId="164" fontId="0" fillId="0" borderId="8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left"/>
    </xf>
    <xf numFmtId="0" fontId="0" fillId="0" borderId="0" xfId="1" applyNumberFormat="1" applyFont="1" applyBorder="1" applyAlignment="1">
      <alignment horizontal="left"/>
    </xf>
    <xf numFmtId="0" fontId="0" fillId="0" borderId="0" xfId="1" applyNumberFormat="1" applyFont="1" applyFill="1" applyBorder="1" applyAlignment="1">
      <alignment horizontal="left"/>
    </xf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 applyAlignment="1"/>
    <xf numFmtId="164" fontId="0" fillId="0" borderId="0" xfId="1" applyNumberFormat="1" applyFont="1" applyAlignment="1"/>
    <xf numFmtId="0" fontId="0" fillId="0" borderId="9" xfId="1" applyNumberFormat="1" applyFont="1" applyBorder="1" applyAlignment="1">
      <alignment horizontal="left" vertical="center"/>
    </xf>
    <xf numFmtId="0" fontId="0" fillId="0" borderId="9" xfId="1" applyNumberFormat="1" applyFont="1" applyFill="1" applyBorder="1" applyAlignment="1">
      <alignment horizontal="left" vertical="center"/>
    </xf>
    <xf numFmtId="164" fontId="0" fillId="0" borderId="9" xfId="1" applyNumberFormat="1" applyFont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left" vertical="center"/>
    </xf>
    <xf numFmtId="164" fontId="2" fillId="0" borderId="7" xfId="1" applyNumberFormat="1" applyFont="1" applyFill="1" applyBorder="1" applyAlignment="1">
      <alignment vertical="center"/>
    </xf>
    <xf numFmtId="0" fontId="1" fillId="0" borderId="0" xfId="1" applyNumberFormat="1" applyFont="1" applyFill="1" applyBorder="1" applyAlignment="1">
      <alignment horizontal="left" vertical="center"/>
    </xf>
    <xf numFmtId="164" fontId="1" fillId="0" borderId="8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8" xfId="1" applyNumberFormat="1" applyFont="1" applyFill="1" applyBorder="1" applyAlignment="1">
      <alignment vertical="center"/>
    </xf>
    <xf numFmtId="0" fontId="1" fillId="0" borderId="8" xfId="1" applyNumberFormat="1" applyFont="1" applyFill="1" applyBorder="1" applyAlignment="1">
      <alignment horizontal="left" vertical="center"/>
    </xf>
    <xf numFmtId="164" fontId="2" fillId="0" borderId="8" xfId="1" applyNumberFormat="1" applyFont="1" applyFill="1" applyBorder="1" applyAlignment="1">
      <alignment horizontal="center" vertical="center"/>
    </xf>
    <xf numFmtId="164" fontId="0" fillId="0" borderId="8" xfId="1" applyNumberFormat="1" applyFont="1" applyFill="1" applyBorder="1" applyAlignment="1">
      <alignment vertical="center"/>
    </xf>
    <xf numFmtId="164" fontId="0" fillId="0" borderId="8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Alignment="1">
      <alignment vertical="center"/>
    </xf>
    <xf numFmtId="164" fontId="1" fillId="0" borderId="9" xfId="1" applyNumberFormat="1" applyFont="1" applyFill="1" applyBorder="1" applyAlignment="1">
      <alignment vertical="center"/>
    </xf>
    <xf numFmtId="0" fontId="2" fillId="0" borderId="0" xfId="1" applyNumberFormat="1" applyFont="1" applyBorder="1" applyAlignment="1">
      <alignment horizontal="left" vertical="top"/>
    </xf>
    <xf numFmtId="0" fontId="0" fillId="0" borderId="0" xfId="1" applyNumberFormat="1" applyFont="1" applyFill="1" applyBorder="1" applyAlignment="1">
      <alignment horizontal="left" wrapText="1"/>
    </xf>
    <xf numFmtId="164" fontId="6" fillId="0" borderId="0" xfId="1" applyNumberFormat="1" applyFont="1" applyBorder="1" applyAlignment="1">
      <alignment horizontal="center" vertical="center" wrapText="1"/>
    </xf>
    <xf numFmtId="0" fontId="0" fillId="0" borderId="8" xfId="1" applyNumberFormat="1" applyFont="1" applyBorder="1" applyAlignment="1">
      <alignment horizontal="left" vertical="center" wrapText="1"/>
    </xf>
    <xf numFmtId="44" fontId="0" fillId="0" borderId="0" xfId="1" applyNumberFormat="1" applyFont="1" applyBorder="1" applyAlignment="1">
      <alignment horizontal="center" vertical="center"/>
    </xf>
    <xf numFmtId="13" fontId="0" fillId="0" borderId="0" xfId="1" applyNumberFormat="1" applyFont="1" applyBorder="1" applyAlignment="1">
      <alignment vertical="center"/>
    </xf>
    <xf numFmtId="0" fontId="0" fillId="0" borderId="9" xfId="1" applyNumberFormat="1" applyFont="1" applyBorder="1" applyAlignment="1">
      <alignment horizontal="left" vertical="center" wrapText="1"/>
    </xf>
    <xf numFmtId="164" fontId="1" fillId="0" borderId="0" xfId="1" applyNumberFormat="1" applyFont="1" applyFill="1" applyBorder="1" applyAlignment="1">
      <alignment vertical="center"/>
    </xf>
    <xf numFmtId="0" fontId="2" fillId="2" borderId="10" xfId="1" applyNumberFormat="1" applyFont="1" applyFill="1" applyBorder="1" applyAlignment="1">
      <alignment horizontal="left" vertical="center"/>
    </xf>
    <xf numFmtId="0" fontId="0" fillId="2" borderId="3" xfId="1" applyNumberFormat="1" applyFont="1" applyFill="1" applyBorder="1" applyAlignment="1">
      <alignment horizontal="left" vertical="center"/>
    </xf>
    <xf numFmtId="164" fontId="0" fillId="2" borderId="3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vertical="center"/>
    </xf>
    <xf numFmtId="0" fontId="2" fillId="2" borderId="3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/>
    </xf>
    <xf numFmtId="0" fontId="0" fillId="2" borderId="11" xfId="1" applyNumberFormat="1" applyFont="1" applyFill="1" applyBorder="1" applyAlignment="1">
      <alignment horizontal="left" vertical="center"/>
    </xf>
    <xf numFmtId="0" fontId="1" fillId="0" borderId="7" xfId="1" applyNumberFormat="1" applyFont="1" applyFill="1" applyBorder="1" applyAlignment="1">
      <alignment horizontal="left" vertical="center"/>
    </xf>
    <xf numFmtId="164" fontId="0" fillId="0" borderId="7" xfId="1" applyNumberFormat="1" applyFont="1" applyFill="1" applyBorder="1" applyAlignment="1">
      <alignment horizontal="center" vertical="center"/>
    </xf>
    <xf numFmtId="164" fontId="1" fillId="0" borderId="8" xfId="1" applyNumberFormat="1" applyFont="1" applyFill="1" applyBorder="1" applyAlignment="1">
      <alignment vertical="center"/>
    </xf>
    <xf numFmtId="164" fontId="0" fillId="0" borderId="9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0" fontId="0" fillId="2" borderId="10" xfId="1" applyNumberFormat="1" applyFont="1" applyFill="1" applyBorder="1" applyAlignment="1">
      <alignment horizontal="left" vertical="center"/>
    </xf>
    <xf numFmtId="0" fontId="0" fillId="0" borderId="8" xfId="1" applyNumberFormat="1" applyFont="1" applyFill="1" applyBorder="1" applyAlignment="1">
      <alignment horizontal="left" vertical="center" wrapText="1"/>
    </xf>
    <xf numFmtId="164" fontId="0" fillId="2" borderId="9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164" fontId="7" fillId="0" borderId="7" xfId="1" applyNumberFormat="1" applyFont="1" applyFill="1" applyBorder="1" applyAlignment="1">
      <alignment horizontal="center" vertical="center"/>
    </xf>
    <xf numFmtId="164" fontId="7" fillId="0" borderId="7" xfId="1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vertical="center"/>
    </xf>
    <xf numFmtId="0" fontId="2" fillId="0" borderId="0" xfId="1" applyNumberFormat="1" applyFont="1" applyAlignment="1">
      <alignment horizontal="left" vertical="center"/>
    </xf>
    <xf numFmtId="0" fontId="0" fillId="0" borderId="0" xfId="1" applyNumberFormat="1" applyFont="1" applyAlignment="1">
      <alignment horizontal="left" vertical="center"/>
    </xf>
    <xf numFmtId="0" fontId="0" fillId="0" borderId="0" xfId="1" applyNumberFormat="1" applyFont="1" applyFill="1" applyAlignment="1">
      <alignment horizontal="left" vertical="center"/>
    </xf>
    <xf numFmtId="164" fontId="0" fillId="0" borderId="0" xfId="1" applyNumberFormat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Financial%20trac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 New Year"/>
      <sheetName val="Annual Report"/>
      <sheetName val="New Year-Full Year"/>
      <sheetName val="Analysis of Rates"/>
      <sheetName val="Technology"/>
      <sheetName val="Tech Budget"/>
      <sheetName val="Year End Overage"/>
      <sheetName val="Year End tasks"/>
      <sheetName val="Account Owners"/>
      <sheetName val="John"/>
      <sheetName val="John - Housing"/>
      <sheetName val="Ryan"/>
      <sheetName val="Ryan - Housing"/>
      <sheetName val="Ryan G - First Pay"/>
      <sheetName val="Band and Other Music"/>
      <sheetName val="Income Pacing"/>
      <sheetName val="Staff section for Cheryl"/>
      <sheetName val="Rates for Cheryl"/>
      <sheetName val="Comparison"/>
      <sheetName val="10 year Experience"/>
      <sheetName val="Pastor Kelly"/>
      <sheetName val="Interim Pastor"/>
      <sheetName val="2023 Est-P Kelly"/>
      <sheetName val="Glen and Cheryl"/>
      <sheetName val="Pie Chart"/>
      <sheetName val="Expenses"/>
      <sheetName val="Benevolence"/>
      <sheetName val="Dec Council Meeting"/>
      <sheetName val="Options"/>
      <sheetName val="PK to Cheryl"/>
      <sheetName val="Pastor Karen"/>
      <sheetName val="Cheryl Salary Range"/>
    </sheetNames>
    <sheetDataSet>
      <sheetData sheetId="0">
        <row r="2">
          <cell r="C2">
            <v>2025</v>
          </cell>
        </row>
      </sheetData>
      <sheetData sheetId="1" refreshError="1"/>
      <sheetData sheetId="2" refreshError="1"/>
      <sheetData sheetId="3">
        <row r="17">
          <cell r="P17" t="str">
            <v>Council</v>
          </cell>
          <cell r="Q17">
            <v>10000</v>
          </cell>
        </row>
        <row r="18">
          <cell r="P18" t="str">
            <v>Council</v>
          </cell>
          <cell r="Q18">
            <v>500</v>
          </cell>
        </row>
        <row r="19">
          <cell r="P19" t="str">
            <v>Council</v>
          </cell>
          <cell r="Q19">
            <v>1500</v>
          </cell>
        </row>
        <row r="20">
          <cell r="P20" t="str">
            <v>Council</v>
          </cell>
          <cell r="Q20">
            <v>750</v>
          </cell>
        </row>
        <row r="21">
          <cell r="P21" t="str">
            <v>Council</v>
          </cell>
          <cell r="Q21">
            <v>500</v>
          </cell>
        </row>
        <row r="22">
          <cell r="P22" t="str">
            <v>Council</v>
          </cell>
          <cell r="Q22">
            <v>500</v>
          </cell>
        </row>
        <row r="23">
          <cell r="P23" t="str">
            <v>Council</v>
          </cell>
          <cell r="Q23">
            <v>500</v>
          </cell>
        </row>
        <row r="24">
          <cell r="P24" t="str">
            <v>Council</v>
          </cell>
          <cell r="Q24">
            <v>1000</v>
          </cell>
        </row>
        <row r="25">
          <cell r="P25" t="str">
            <v>Council</v>
          </cell>
          <cell r="Q25">
            <v>1000</v>
          </cell>
        </row>
        <row r="26">
          <cell r="P26" t="str">
            <v>Council</v>
          </cell>
          <cell r="Q26">
            <v>1000</v>
          </cell>
        </row>
        <row r="27">
          <cell r="P27" t="str">
            <v>Council</v>
          </cell>
          <cell r="Q27">
            <v>1000</v>
          </cell>
        </row>
        <row r="31">
          <cell r="P31" t="str">
            <v>Barb Steberl</v>
          </cell>
          <cell r="Q31">
            <v>1000</v>
          </cell>
        </row>
        <row r="32">
          <cell r="P32" t="str">
            <v>P. John A.</v>
          </cell>
          <cell r="Q32">
            <v>500</v>
          </cell>
        </row>
        <row r="34">
          <cell r="P34" t="str">
            <v>Kathy Anderson</v>
          </cell>
          <cell r="Q34">
            <v>300</v>
          </cell>
        </row>
        <row r="35">
          <cell r="P35" t="str">
            <v>Barb Steberl</v>
          </cell>
          <cell r="Q35">
            <v>0</v>
          </cell>
        </row>
        <row r="36">
          <cell r="P36" t="str">
            <v>P. John A.</v>
          </cell>
          <cell r="Q36">
            <v>500</v>
          </cell>
        </row>
        <row r="39">
          <cell r="P39" t="str">
            <v>Stacey Robe</v>
          </cell>
          <cell r="Q39">
            <v>4000</v>
          </cell>
        </row>
        <row r="40">
          <cell r="P40" t="str">
            <v>Cheryl C.</v>
          </cell>
          <cell r="Q40">
            <v>100</v>
          </cell>
        </row>
        <row r="42">
          <cell r="P42" t="str">
            <v>Connie G./P. Ryan</v>
          </cell>
          <cell r="Q42">
            <v>3000</v>
          </cell>
        </row>
        <row r="43">
          <cell r="P43" t="str">
            <v>Steve J.</v>
          </cell>
          <cell r="Q43">
            <v>400</v>
          </cell>
        </row>
        <row r="44">
          <cell r="P44" t="str">
            <v>P. John A.</v>
          </cell>
          <cell r="Q44">
            <v>250</v>
          </cell>
        </row>
        <row r="46">
          <cell r="P46" t="str">
            <v>P. John A.</v>
          </cell>
          <cell r="Q46">
            <v>200</v>
          </cell>
        </row>
        <row r="47">
          <cell r="P47" t="str">
            <v>P. John A.</v>
          </cell>
          <cell r="Q47">
            <v>200</v>
          </cell>
        </row>
        <row r="48">
          <cell r="P48" t="str">
            <v>Mary Hauch</v>
          </cell>
          <cell r="Q48">
            <v>500</v>
          </cell>
        </row>
        <row r="49">
          <cell r="P49" t="str">
            <v>P. John A.</v>
          </cell>
          <cell r="Q49">
            <v>300</v>
          </cell>
        </row>
        <row r="50">
          <cell r="P50" t="str">
            <v>P. John A.</v>
          </cell>
          <cell r="Q50">
            <v>500</v>
          </cell>
        </row>
        <row r="51">
          <cell r="P51" t="str">
            <v>Cheryl. C.</v>
          </cell>
          <cell r="Q51">
            <v>300</v>
          </cell>
        </row>
        <row r="52">
          <cell r="P52" t="str">
            <v>P. John A.</v>
          </cell>
          <cell r="Q52">
            <v>750</v>
          </cell>
        </row>
        <row r="53">
          <cell r="P53" t="str">
            <v>Kristin F.</v>
          </cell>
          <cell r="Q53">
            <v>700</v>
          </cell>
        </row>
        <row r="54">
          <cell r="P54" t="str">
            <v>P. John A.</v>
          </cell>
          <cell r="Q54">
            <v>500</v>
          </cell>
        </row>
        <row r="57">
          <cell r="P57" t="str">
            <v>Cheryl C.</v>
          </cell>
          <cell r="Q57">
            <v>2000</v>
          </cell>
        </row>
        <row r="58">
          <cell r="P58" t="str">
            <v>Cheryl C.</v>
          </cell>
          <cell r="Q58">
            <v>2000</v>
          </cell>
        </row>
        <row r="59">
          <cell r="P59" t="str">
            <v>Steve J.</v>
          </cell>
          <cell r="Q59">
            <v>10719</v>
          </cell>
        </row>
        <row r="60">
          <cell r="P60" t="str">
            <v>Steve J.</v>
          </cell>
          <cell r="Q60">
            <v>500</v>
          </cell>
        </row>
        <row r="61">
          <cell r="P61" t="str">
            <v>Cheryl C.</v>
          </cell>
          <cell r="Q61">
            <v>5894</v>
          </cell>
        </row>
        <row r="62">
          <cell r="P62" t="str">
            <v>Cheryl C.</v>
          </cell>
          <cell r="Q62">
            <v>700</v>
          </cell>
        </row>
        <row r="63">
          <cell r="P63" t="str">
            <v>Dawn J.</v>
          </cell>
          <cell r="Q63">
            <v>3000</v>
          </cell>
        </row>
        <row r="64">
          <cell r="P64" t="str">
            <v>Dawn J.</v>
          </cell>
          <cell r="Q64">
            <v>200</v>
          </cell>
        </row>
        <row r="69">
          <cell r="P69" t="str">
            <v>Ex. Council</v>
          </cell>
          <cell r="Q69">
            <v>76164</v>
          </cell>
        </row>
        <row r="70">
          <cell r="P70" t="str">
            <v>P. John A.</v>
          </cell>
          <cell r="Q70">
            <v>1500</v>
          </cell>
        </row>
        <row r="71">
          <cell r="P71" t="str">
            <v>Ex. Council</v>
          </cell>
          <cell r="Q71">
            <v>6214</v>
          </cell>
        </row>
        <row r="72">
          <cell r="P72" t="str">
            <v>Ex. Council</v>
          </cell>
          <cell r="Q72">
            <v>8744</v>
          </cell>
        </row>
        <row r="73">
          <cell r="P73" t="str">
            <v>Ex. Council</v>
          </cell>
          <cell r="Q73">
            <v>1490</v>
          </cell>
        </row>
        <row r="74">
          <cell r="P74" t="str">
            <v>P. John A.</v>
          </cell>
          <cell r="Q74">
            <v>600</v>
          </cell>
        </row>
        <row r="75">
          <cell r="P75" t="str">
            <v>Ex. Council</v>
          </cell>
          <cell r="Q75">
            <v>5058.99</v>
          </cell>
        </row>
        <row r="76">
          <cell r="P76" t="str">
            <v>P. John A.</v>
          </cell>
          <cell r="Q76">
            <v>1300</v>
          </cell>
        </row>
        <row r="79">
          <cell r="P79" t="str">
            <v>Ex. Council</v>
          </cell>
          <cell r="Q79">
            <v>73310</v>
          </cell>
        </row>
        <row r="80">
          <cell r="P80" t="str">
            <v>P. Ryan G.</v>
          </cell>
          <cell r="Q80">
            <v>1500</v>
          </cell>
        </row>
        <row r="81">
          <cell r="P81" t="str">
            <v>Ex. Council</v>
          </cell>
          <cell r="Q81">
            <v>5834</v>
          </cell>
        </row>
        <row r="82">
          <cell r="P82" t="str">
            <v>Ex. Council</v>
          </cell>
          <cell r="Q82">
            <v>8210</v>
          </cell>
        </row>
        <row r="83">
          <cell r="P83" t="str">
            <v>Ex. Council</v>
          </cell>
          <cell r="Q83">
            <v>1399</v>
          </cell>
        </row>
        <row r="84">
          <cell r="P84" t="str">
            <v>P. Ryan G.</v>
          </cell>
          <cell r="Q84">
            <v>600</v>
          </cell>
        </row>
        <row r="85">
          <cell r="P85" t="str">
            <v>Ex. Council</v>
          </cell>
          <cell r="Q85">
            <v>2954</v>
          </cell>
        </row>
        <row r="86">
          <cell r="P86" t="str">
            <v>P. Ryan G.</v>
          </cell>
          <cell r="Q86">
            <v>1300</v>
          </cell>
        </row>
        <row r="90">
          <cell r="P90" t="str">
            <v>Ex. Council</v>
          </cell>
          <cell r="Q90">
            <v>17818</v>
          </cell>
        </row>
        <row r="91">
          <cell r="P91" t="str">
            <v>Ex. Council</v>
          </cell>
          <cell r="Q91">
            <v>3462</v>
          </cell>
        </row>
        <row r="92">
          <cell r="P92" t="str">
            <v>Ex. Council</v>
          </cell>
          <cell r="Q92">
            <v>200</v>
          </cell>
        </row>
        <row r="93">
          <cell r="P93" t="str">
            <v>Ex. Council</v>
          </cell>
          <cell r="Q93">
            <v>19592</v>
          </cell>
        </row>
        <row r="94">
          <cell r="P94" t="str">
            <v>Ex. Council</v>
          </cell>
          <cell r="Q94">
            <v>4349</v>
          </cell>
        </row>
        <row r="97">
          <cell r="P97" t="str">
            <v>Ex. Council</v>
          </cell>
          <cell r="Q97">
            <v>49504</v>
          </cell>
        </row>
        <row r="98">
          <cell r="P98" t="str">
            <v>Ex. Council</v>
          </cell>
          <cell r="Q98">
            <v>38064</v>
          </cell>
        </row>
        <row r="102">
          <cell r="P102" t="str">
            <v>P. John A.</v>
          </cell>
          <cell r="Q102">
            <v>800</v>
          </cell>
        </row>
        <row r="103">
          <cell r="P103" t="str">
            <v>Ex. Council</v>
          </cell>
          <cell r="Q103">
            <v>800</v>
          </cell>
        </row>
        <row r="104">
          <cell r="P104" t="str">
            <v>Fin. Comm.</v>
          </cell>
          <cell r="Q104">
            <v>10192</v>
          </cell>
        </row>
        <row r="105">
          <cell r="P105" t="str">
            <v>Fin. Comm.</v>
          </cell>
          <cell r="Q105">
            <v>4228</v>
          </cell>
        </row>
        <row r="106">
          <cell r="P106" t="str">
            <v>P. John A.</v>
          </cell>
          <cell r="Q106">
            <v>550</v>
          </cell>
        </row>
        <row r="111">
          <cell r="P111" t="str">
            <v>Jon Wint</v>
          </cell>
          <cell r="Q111">
            <v>13000</v>
          </cell>
        </row>
        <row r="112">
          <cell r="P112" t="str">
            <v>Jon Wint</v>
          </cell>
          <cell r="Q112">
            <v>9000</v>
          </cell>
        </row>
        <row r="114">
          <cell r="P114" t="str">
            <v>Jon Wint</v>
          </cell>
          <cell r="Q114">
            <v>1900</v>
          </cell>
        </row>
        <row r="115">
          <cell r="P115" t="str">
            <v>Jon Wint</v>
          </cell>
          <cell r="Q115">
            <v>400</v>
          </cell>
        </row>
        <row r="116">
          <cell r="P116" t="str">
            <v>Jon Wint</v>
          </cell>
          <cell r="Q116">
            <v>8000</v>
          </cell>
        </row>
        <row r="119">
          <cell r="P119" t="str">
            <v>Jay Weiss/Jon Wint</v>
          </cell>
          <cell r="Q119">
            <v>15000</v>
          </cell>
        </row>
        <row r="120">
          <cell r="P120" t="str">
            <v>Jon Wint</v>
          </cell>
          <cell r="Q120">
            <v>6000</v>
          </cell>
        </row>
        <row r="121">
          <cell r="P121" t="str">
            <v>Jon Wint</v>
          </cell>
          <cell r="Q121">
            <v>4500</v>
          </cell>
        </row>
        <row r="122">
          <cell r="P122" t="str">
            <v>Jon Wint</v>
          </cell>
          <cell r="Q122">
            <v>6200</v>
          </cell>
        </row>
        <row r="123">
          <cell r="P123" t="str">
            <v>Jon Wint</v>
          </cell>
          <cell r="Q123">
            <v>10000</v>
          </cell>
        </row>
        <row r="136">
          <cell r="Q136">
            <v>476999.99</v>
          </cell>
        </row>
        <row r="144">
          <cell r="P144" t="str">
            <v>P. John A.</v>
          </cell>
          <cell r="T144">
            <v>500</v>
          </cell>
        </row>
        <row r="145">
          <cell r="P145" t="str">
            <v>Sandy Georgeson</v>
          </cell>
          <cell r="T145">
            <v>211</v>
          </cell>
        </row>
        <row r="146">
          <cell r="P146" t="str">
            <v>P. John A.</v>
          </cell>
          <cell r="T146">
            <v>4151.57</v>
          </cell>
        </row>
        <row r="148">
          <cell r="P148" t="str">
            <v>P. John A.</v>
          </cell>
          <cell r="T148">
            <v>75.78</v>
          </cell>
        </row>
        <row r="149">
          <cell r="P149" t="str">
            <v>Gayle Wint</v>
          </cell>
          <cell r="T149">
            <v>106</v>
          </cell>
        </row>
        <row r="150">
          <cell r="P150" t="str">
            <v>Lynette J.</v>
          </cell>
          <cell r="T150">
            <v>2802.6</v>
          </cell>
        </row>
        <row r="151">
          <cell r="P151" t="str">
            <v>Connie G./P. Ryan G.</v>
          </cell>
          <cell r="T151">
            <v>15393.91</v>
          </cell>
        </row>
        <row r="152">
          <cell r="P152" t="str">
            <v>P. Ryan G.</v>
          </cell>
          <cell r="T152">
            <v>3819.8</v>
          </cell>
        </row>
        <row r="153">
          <cell r="P153" t="str">
            <v>Jeff. Wunderle</v>
          </cell>
          <cell r="T153">
            <v>5006.99</v>
          </cell>
        </row>
        <row r="154">
          <cell r="P154" t="str">
            <v>Jon Wint</v>
          </cell>
          <cell r="T154">
            <v>17778.62</v>
          </cell>
        </row>
        <row r="155">
          <cell r="P155" t="str">
            <v>Connie G./P. Ryan G.</v>
          </cell>
          <cell r="T155">
            <v>850</v>
          </cell>
        </row>
        <row r="156">
          <cell r="P156" t="str">
            <v>P. John A.</v>
          </cell>
          <cell r="T156">
            <v>325</v>
          </cell>
        </row>
        <row r="157">
          <cell r="P157" t="str">
            <v>P. John A.</v>
          </cell>
          <cell r="T157">
            <v>1000</v>
          </cell>
        </row>
        <row r="158">
          <cell r="P158" t="str">
            <v>P. John A.</v>
          </cell>
          <cell r="T158">
            <v>1050</v>
          </cell>
        </row>
        <row r="159">
          <cell r="P159" t="str">
            <v>Kathy Anderson</v>
          </cell>
          <cell r="T159">
            <v>490</v>
          </cell>
        </row>
        <row r="160">
          <cell r="P160" t="str">
            <v>Steve J.</v>
          </cell>
          <cell r="T160">
            <v>2825.04</v>
          </cell>
        </row>
        <row r="161">
          <cell r="P161" t="str">
            <v>Steve J.</v>
          </cell>
          <cell r="T161">
            <v>11864</v>
          </cell>
        </row>
        <row r="162">
          <cell r="P162" t="str">
            <v>P. John A.</v>
          </cell>
          <cell r="T162">
            <v>1264</v>
          </cell>
        </row>
        <row r="164">
          <cell r="P164" t="str">
            <v>Dawn J.</v>
          </cell>
          <cell r="T164">
            <v>2455.8099999999995</v>
          </cell>
        </row>
        <row r="165">
          <cell r="P165" t="str">
            <v>P. John A.</v>
          </cell>
          <cell r="T165">
            <v>5406.01</v>
          </cell>
        </row>
        <row r="166">
          <cell r="P166" t="str">
            <v>Steve J.</v>
          </cell>
          <cell r="T166">
            <v>872.57999999999993</v>
          </cell>
        </row>
        <row r="167">
          <cell r="P167" t="str">
            <v>Jim Sodke</v>
          </cell>
          <cell r="T167">
            <v>3401.11</v>
          </cell>
        </row>
        <row r="168">
          <cell r="P168" t="str">
            <v>Mary Hauch</v>
          </cell>
          <cell r="T168">
            <v>154</v>
          </cell>
        </row>
        <row r="169">
          <cell r="P169" t="str">
            <v>Jon Wint</v>
          </cell>
          <cell r="T169">
            <v>5088.47</v>
          </cell>
        </row>
        <row r="170">
          <cell r="P170" t="str">
            <v>??  New Chair</v>
          </cell>
          <cell r="T170">
            <v>1564.85</v>
          </cell>
        </row>
        <row r="171">
          <cell r="T171">
            <v>88457.27</v>
          </cell>
        </row>
        <row r="174">
          <cell r="P174" t="str">
            <v>Fin. Comm.</v>
          </cell>
          <cell r="T174">
            <v>44016</v>
          </cell>
        </row>
        <row r="175">
          <cell r="P175" t="str">
            <v>Fin. /Council</v>
          </cell>
          <cell r="T175">
            <v>101904.66</v>
          </cell>
        </row>
        <row r="176">
          <cell r="P176" t="str">
            <v>Fin. /Council</v>
          </cell>
          <cell r="T176">
            <v>303212</v>
          </cell>
        </row>
        <row r="177">
          <cell r="P177" t="str">
            <v>Fin. /Council</v>
          </cell>
          <cell r="T177">
            <v>15000</v>
          </cell>
        </row>
        <row r="178">
          <cell r="P178" t="str">
            <v>Fin. /Council</v>
          </cell>
          <cell r="T178">
            <v>53860</v>
          </cell>
        </row>
        <row r="179">
          <cell r="P179" t="str">
            <v>Council</v>
          </cell>
          <cell r="T179">
            <v>37353</v>
          </cell>
        </row>
        <row r="180">
          <cell r="P180" t="str">
            <v>Council</v>
          </cell>
          <cell r="T180">
            <v>16810</v>
          </cell>
        </row>
        <row r="181">
          <cell r="T181">
            <v>572155.66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39"/>
  <sheetViews>
    <sheetView showGridLines="0" tabSelected="1" topLeftCell="A105" workbookViewId="0">
      <selection activeCell="H113" sqref="H113"/>
    </sheetView>
  </sheetViews>
  <sheetFormatPr defaultColWidth="9.08984375" defaultRowHeight="14.5" x14ac:dyDescent="0.35"/>
  <cols>
    <col min="1" max="1" width="4.36328125" style="78" customWidth="1"/>
    <col min="2" max="2" width="10.7265625" style="79" customWidth="1"/>
    <col min="3" max="3" width="20.7265625" style="80" customWidth="1"/>
    <col min="4" max="4" width="17" style="81" customWidth="1"/>
    <col min="5" max="5" width="11.08984375" style="2" customWidth="1"/>
    <col min="6" max="6" width="11.453125" style="81" customWidth="1"/>
    <col min="7" max="7" width="10.54296875" style="81" customWidth="1"/>
    <col min="8" max="8" width="10.81640625" style="81" customWidth="1"/>
    <col min="9" max="9" width="11.7265625" style="81" customWidth="1"/>
    <col min="10" max="16384" width="9.08984375" style="2"/>
  </cols>
  <sheetData>
    <row r="1" spans="1:9" ht="23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4.5" customHeight="1" x14ac:dyDescent="0.35">
      <c r="A2" s="3" t="s">
        <v>1</v>
      </c>
      <c r="B2" s="4"/>
      <c r="C2" s="4"/>
      <c r="D2" s="5" t="s">
        <v>2</v>
      </c>
      <c r="E2" s="6" t="s">
        <v>3</v>
      </c>
      <c r="F2" s="7" t="s">
        <v>4</v>
      </c>
      <c r="G2" s="7"/>
      <c r="H2" s="7"/>
      <c r="I2" s="8"/>
    </row>
    <row r="3" spans="1:9" s="15" customFormat="1" ht="28" customHeight="1" x14ac:dyDescent="0.35">
      <c r="A3" s="9"/>
      <c r="B3" s="10"/>
      <c r="C3" s="10"/>
      <c r="D3" s="11"/>
      <c r="E3" s="12"/>
      <c r="F3" s="13" t="s">
        <v>5</v>
      </c>
      <c r="G3" s="13" t="s">
        <v>6</v>
      </c>
      <c r="H3" s="13" t="s">
        <v>7</v>
      </c>
      <c r="I3" s="14" t="s">
        <v>8</v>
      </c>
    </row>
    <row r="4" spans="1:9" x14ac:dyDescent="0.35">
      <c r="A4" s="16" t="s">
        <v>9</v>
      </c>
      <c r="B4" s="17"/>
      <c r="C4" s="18"/>
      <c r="D4" s="19"/>
      <c r="E4" s="20"/>
      <c r="F4" s="19"/>
      <c r="G4" s="19"/>
      <c r="H4" s="19"/>
      <c r="I4" s="19"/>
    </row>
    <row r="5" spans="1:9" ht="13.5" customHeight="1" x14ac:dyDescent="0.35">
      <c r="A5" s="21"/>
      <c r="B5" s="22" t="s">
        <v>10</v>
      </c>
      <c r="C5" s="23"/>
      <c r="D5" s="24" t="str">
        <f>+'[1]New Year-Full Year'!P17</f>
        <v>Council</v>
      </c>
      <c r="E5" s="25">
        <f>+'[1]New Year-Full Year'!Q17</f>
        <v>10000</v>
      </c>
      <c r="F5" s="24" t="str">
        <f>IF($I5="X","",IF($E5&gt;5000,"X",""))</f>
        <v/>
      </c>
      <c r="G5" s="24" t="str">
        <f>IF($I5="X","",IF(AND($E5&gt;500,$E5&lt;5001),"X",""))</f>
        <v/>
      </c>
      <c r="H5" s="24" t="str">
        <f>IF($I5="X","",IF($E5&lt;501,"X",""))</f>
        <v/>
      </c>
      <c r="I5" s="24" t="s">
        <v>11</v>
      </c>
    </row>
    <row r="6" spans="1:9" ht="13.5" customHeight="1" x14ac:dyDescent="0.35">
      <c r="A6" s="21"/>
      <c r="B6" s="26" t="s">
        <v>12</v>
      </c>
      <c r="C6" s="27"/>
      <c r="D6" s="24" t="str">
        <f>+'[1]New Year-Full Year'!P18</f>
        <v>Council</v>
      </c>
      <c r="E6" s="25">
        <f>+'[1]New Year-Full Year'!Q18</f>
        <v>500</v>
      </c>
      <c r="F6" s="24" t="str">
        <f t="shared" ref="F6:F71" si="0">IF($I6="X","",IF($E6&gt;5000,"X",""))</f>
        <v/>
      </c>
      <c r="G6" s="24" t="str">
        <f t="shared" ref="G6:G71" si="1">IF($I6="X","",IF(AND($E6&gt;500,$E6&lt;5001),"X",""))</f>
        <v/>
      </c>
      <c r="H6" s="24" t="str">
        <f t="shared" ref="H6:H71" si="2">IF($I6="X","",IF($E6&lt;501,"X",""))</f>
        <v/>
      </c>
      <c r="I6" s="28" t="s">
        <v>11</v>
      </c>
    </row>
    <row r="7" spans="1:9" ht="13.5" customHeight="1" x14ac:dyDescent="0.35">
      <c r="A7" s="21"/>
      <c r="B7" s="26" t="s">
        <v>13</v>
      </c>
      <c r="C7" s="27"/>
      <c r="D7" s="24" t="str">
        <f>+'[1]New Year-Full Year'!P19</f>
        <v>Council</v>
      </c>
      <c r="E7" s="25">
        <f>+'[1]New Year-Full Year'!Q19</f>
        <v>1500</v>
      </c>
      <c r="F7" s="24" t="str">
        <f t="shared" si="0"/>
        <v/>
      </c>
      <c r="G7" s="24" t="str">
        <f t="shared" si="1"/>
        <v/>
      </c>
      <c r="H7" s="24" t="str">
        <f t="shared" si="2"/>
        <v/>
      </c>
      <c r="I7" s="28" t="s">
        <v>11</v>
      </c>
    </row>
    <row r="8" spans="1:9" ht="13.5" customHeight="1" x14ac:dyDescent="0.35">
      <c r="A8" s="21"/>
      <c r="B8" s="26" t="s">
        <v>14</v>
      </c>
      <c r="C8" s="27"/>
      <c r="D8" s="24" t="str">
        <f>+'[1]New Year-Full Year'!P20</f>
        <v>Council</v>
      </c>
      <c r="E8" s="25">
        <f>+'[1]New Year-Full Year'!Q20</f>
        <v>750</v>
      </c>
      <c r="F8" s="24" t="str">
        <f t="shared" si="0"/>
        <v/>
      </c>
      <c r="G8" s="24" t="str">
        <f t="shared" si="1"/>
        <v/>
      </c>
      <c r="H8" s="24" t="str">
        <f t="shared" si="2"/>
        <v/>
      </c>
      <c r="I8" s="28" t="s">
        <v>11</v>
      </c>
    </row>
    <row r="9" spans="1:9" ht="13.5" customHeight="1" x14ac:dyDescent="0.35">
      <c r="A9" s="21"/>
      <c r="B9" s="26" t="s">
        <v>15</v>
      </c>
      <c r="C9" s="27"/>
      <c r="D9" s="24" t="str">
        <f>+'[1]New Year-Full Year'!P21</f>
        <v>Council</v>
      </c>
      <c r="E9" s="25">
        <f>+'[1]New Year-Full Year'!Q21</f>
        <v>500</v>
      </c>
      <c r="F9" s="24" t="str">
        <f t="shared" si="0"/>
        <v/>
      </c>
      <c r="G9" s="24" t="str">
        <f t="shared" si="1"/>
        <v/>
      </c>
      <c r="H9" s="24" t="str">
        <f t="shared" si="2"/>
        <v/>
      </c>
      <c r="I9" s="28" t="s">
        <v>11</v>
      </c>
    </row>
    <row r="10" spans="1:9" ht="13.5" customHeight="1" x14ac:dyDescent="0.35">
      <c r="A10" s="21"/>
      <c r="B10" s="26" t="s">
        <v>16</v>
      </c>
      <c r="C10" s="27"/>
      <c r="D10" s="24" t="str">
        <f>+'[1]New Year-Full Year'!P22</f>
        <v>Council</v>
      </c>
      <c r="E10" s="25">
        <f>+'[1]New Year-Full Year'!Q22</f>
        <v>500</v>
      </c>
      <c r="F10" s="24" t="str">
        <f t="shared" si="0"/>
        <v/>
      </c>
      <c r="G10" s="24" t="str">
        <f t="shared" si="1"/>
        <v/>
      </c>
      <c r="H10" s="24" t="str">
        <f t="shared" si="2"/>
        <v/>
      </c>
      <c r="I10" s="28" t="s">
        <v>11</v>
      </c>
    </row>
    <row r="11" spans="1:9" ht="13.5" customHeight="1" x14ac:dyDescent="0.35">
      <c r="A11" s="21"/>
      <c r="B11" s="26" t="s">
        <v>17</v>
      </c>
      <c r="C11" s="27"/>
      <c r="D11" s="24" t="str">
        <f>+'[1]New Year-Full Year'!P23</f>
        <v>Council</v>
      </c>
      <c r="E11" s="25">
        <f>+'[1]New Year-Full Year'!Q23</f>
        <v>500</v>
      </c>
      <c r="F11" s="24" t="str">
        <f t="shared" si="0"/>
        <v/>
      </c>
      <c r="G11" s="24" t="str">
        <f t="shared" si="1"/>
        <v/>
      </c>
      <c r="H11" s="24" t="str">
        <f t="shared" si="2"/>
        <v/>
      </c>
      <c r="I11" s="28" t="s">
        <v>11</v>
      </c>
    </row>
    <row r="12" spans="1:9" ht="18.5" x14ac:dyDescent="0.35">
      <c r="A12" s="21"/>
      <c r="B12" s="26" t="s">
        <v>18</v>
      </c>
      <c r="C12" s="27"/>
      <c r="D12" s="24" t="str">
        <f>+'[1]New Year-Full Year'!P24</f>
        <v>Council</v>
      </c>
      <c r="E12" s="25">
        <f>+'[1]New Year-Full Year'!Q24</f>
        <v>1000</v>
      </c>
      <c r="F12" s="24" t="str">
        <f t="shared" si="0"/>
        <v/>
      </c>
      <c r="G12" s="24" t="str">
        <f t="shared" si="1"/>
        <v/>
      </c>
      <c r="H12" s="24" t="str">
        <f t="shared" si="2"/>
        <v/>
      </c>
      <c r="I12" s="28" t="s">
        <v>11</v>
      </c>
    </row>
    <row r="13" spans="1:9" ht="13.5" customHeight="1" x14ac:dyDescent="0.35">
      <c r="A13" s="21"/>
      <c r="B13" s="26" t="s">
        <v>19</v>
      </c>
      <c r="C13" s="27"/>
      <c r="D13" s="24" t="str">
        <f>+'[1]New Year-Full Year'!P25</f>
        <v>Council</v>
      </c>
      <c r="E13" s="25">
        <f>+'[1]New Year-Full Year'!Q25</f>
        <v>1000</v>
      </c>
      <c r="F13" s="24" t="str">
        <f t="shared" si="0"/>
        <v/>
      </c>
      <c r="G13" s="24" t="str">
        <f t="shared" si="1"/>
        <v/>
      </c>
      <c r="H13" s="24" t="str">
        <f t="shared" si="2"/>
        <v/>
      </c>
      <c r="I13" s="28" t="s">
        <v>11</v>
      </c>
    </row>
    <row r="14" spans="1:9" ht="13.5" customHeight="1" x14ac:dyDescent="0.35">
      <c r="A14" s="21"/>
      <c r="B14" s="26" t="s">
        <v>20</v>
      </c>
      <c r="C14" s="27"/>
      <c r="D14" s="24" t="str">
        <f>+'[1]New Year-Full Year'!P26</f>
        <v>Council</v>
      </c>
      <c r="E14" s="25">
        <f>+'[1]New Year-Full Year'!Q26</f>
        <v>1000</v>
      </c>
      <c r="F14" s="24" t="str">
        <f t="shared" si="0"/>
        <v/>
      </c>
      <c r="G14" s="24" t="str">
        <f t="shared" si="1"/>
        <v/>
      </c>
      <c r="H14" s="24" t="str">
        <f t="shared" si="2"/>
        <v/>
      </c>
      <c r="I14" s="28" t="s">
        <v>11</v>
      </c>
    </row>
    <row r="15" spans="1:9" ht="13.5" customHeight="1" x14ac:dyDescent="0.35">
      <c r="A15" s="21"/>
      <c r="B15" s="26" t="s">
        <v>21</v>
      </c>
      <c r="C15" s="27"/>
      <c r="D15" s="24" t="str">
        <f>+'[1]New Year-Full Year'!P27</f>
        <v>Council</v>
      </c>
      <c r="E15" s="25">
        <f>+'[1]New Year-Full Year'!Q27</f>
        <v>1000</v>
      </c>
      <c r="F15" s="24" t="str">
        <f t="shared" si="0"/>
        <v/>
      </c>
      <c r="G15" s="24" t="str">
        <f t="shared" si="1"/>
        <v/>
      </c>
      <c r="H15" s="24" t="str">
        <f t="shared" si="2"/>
        <v/>
      </c>
      <c r="I15" s="28" t="s">
        <v>11</v>
      </c>
    </row>
    <row r="16" spans="1:9" s="34" customFormat="1" ht="13.5" customHeight="1" x14ac:dyDescent="0.35">
      <c r="A16" s="29" t="s">
        <v>22</v>
      </c>
      <c r="B16" s="30"/>
      <c r="C16" s="31"/>
      <c r="D16" s="32"/>
      <c r="E16" s="33"/>
      <c r="F16" s="32"/>
      <c r="G16" s="32"/>
      <c r="H16" s="32"/>
      <c r="I16" s="32"/>
    </row>
    <row r="17" spans="1:9" ht="13.5" customHeight="1" x14ac:dyDescent="0.35">
      <c r="A17" s="16"/>
      <c r="B17" s="17" t="s">
        <v>23</v>
      </c>
      <c r="C17" s="18"/>
      <c r="D17" s="24" t="str">
        <f>+'[1]New Year-Full Year'!P31</f>
        <v>Barb Steberl</v>
      </c>
      <c r="E17" s="25">
        <f>+'[1]New Year-Full Year'!Q31</f>
        <v>1000</v>
      </c>
      <c r="F17" s="24" t="str">
        <f t="shared" si="0"/>
        <v/>
      </c>
      <c r="G17" s="24" t="str">
        <f t="shared" si="1"/>
        <v>X</v>
      </c>
      <c r="H17" s="24" t="str">
        <f t="shared" si="2"/>
        <v/>
      </c>
      <c r="I17" s="24"/>
    </row>
    <row r="18" spans="1:9" ht="13.5" customHeight="1" x14ac:dyDescent="0.35">
      <c r="A18" s="16"/>
      <c r="B18" s="35" t="s">
        <v>24</v>
      </c>
      <c r="C18" s="36"/>
      <c r="D18" s="24" t="str">
        <f>+'[1]New Year-Full Year'!P32</f>
        <v>P. John A.</v>
      </c>
      <c r="E18" s="25">
        <f>+'[1]New Year-Full Year'!Q32</f>
        <v>500</v>
      </c>
      <c r="F18" s="24" t="str">
        <f t="shared" si="0"/>
        <v/>
      </c>
      <c r="G18" s="24" t="str">
        <f t="shared" si="1"/>
        <v/>
      </c>
      <c r="H18" s="24" t="str">
        <f t="shared" si="2"/>
        <v>X</v>
      </c>
      <c r="I18" s="28"/>
    </row>
    <row r="19" spans="1:9" ht="13.5" customHeight="1" x14ac:dyDescent="0.35">
      <c r="A19" s="16"/>
      <c r="B19" s="35" t="s">
        <v>25</v>
      </c>
      <c r="C19" s="36"/>
      <c r="D19" s="24" t="str">
        <f>+'[1]New Year-Full Year'!P34</f>
        <v>Kathy Anderson</v>
      </c>
      <c r="E19" s="25">
        <f>+'[1]New Year-Full Year'!Q34</f>
        <v>300</v>
      </c>
      <c r="F19" s="24" t="str">
        <f t="shared" si="0"/>
        <v/>
      </c>
      <c r="G19" s="24" t="str">
        <f t="shared" si="1"/>
        <v/>
      </c>
      <c r="H19" s="24" t="str">
        <f t="shared" si="2"/>
        <v>X</v>
      </c>
      <c r="I19" s="28"/>
    </row>
    <row r="20" spans="1:9" ht="13.5" customHeight="1" x14ac:dyDescent="0.35">
      <c r="A20" s="16"/>
      <c r="B20" s="35" t="s">
        <v>26</v>
      </c>
      <c r="C20" s="36"/>
      <c r="D20" s="24" t="str">
        <f>+'[1]New Year-Full Year'!P35</f>
        <v>Barb Steberl</v>
      </c>
      <c r="E20" s="25">
        <f>+'[1]New Year-Full Year'!Q35</f>
        <v>0</v>
      </c>
      <c r="F20" s="24" t="str">
        <f t="shared" si="0"/>
        <v/>
      </c>
      <c r="G20" s="24" t="str">
        <f t="shared" si="1"/>
        <v/>
      </c>
      <c r="H20" s="24" t="str">
        <f t="shared" si="2"/>
        <v>X</v>
      </c>
      <c r="I20" s="28"/>
    </row>
    <row r="21" spans="1:9" ht="13.5" customHeight="1" x14ac:dyDescent="0.35">
      <c r="A21" s="16"/>
      <c r="B21" s="26" t="s">
        <v>27</v>
      </c>
      <c r="C21" s="27"/>
      <c r="D21" s="24" t="str">
        <f>+'[1]New Year-Full Year'!P36</f>
        <v>P. John A.</v>
      </c>
      <c r="E21" s="25">
        <f>+'[1]New Year-Full Year'!Q36</f>
        <v>500</v>
      </c>
      <c r="F21" s="24" t="str">
        <f t="shared" si="0"/>
        <v/>
      </c>
      <c r="G21" s="24" t="str">
        <f t="shared" si="1"/>
        <v/>
      </c>
      <c r="H21" s="24" t="str">
        <f t="shared" si="2"/>
        <v>X</v>
      </c>
      <c r="I21" s="28"/>
    </row>
    <row r="22" spans="1:9" ht="13.5" customHeight="1" x14ac:dyDescent="0.35">
      <c r="A22" s="29" t="s">
        <v>28</v>
      </c>
      <c r="B22" s="17"/>
      <c r="C22" s="18"/>
      <c r="D22" s="19"/>
      <c r="E22" s="20"/>
      <c r="F22" s="37"/>
      <c r="G22" s="37"/>
      <c r="H22" s="37"/>
      <c r="I22" s="37"/>
    </row>
    <row r="23" spans="1:9" ht="13.5" customHeight="1" x14ac:dyDescent="0.35">
      <c r="A23" s="16"/>
      <c r="B23" s="17" t="s">
        <v>29</v>
      </c>
      <c r="C23" s="18"/>
      <c r="D23" s="24" t="str">
        <f>+'[1]New Year-Full Year'!P39</f>
        <v>Stacey Robe</v>
      </c>
      <c r="E23" s="25">
        <f>+'[1]New Year-Full Year'!Q39</f>
        <v>4000</v>
      </c>
      <c r="F23" s="24" t="str">
        <f t="shared" si="0"/>
        <v/>
      </c>
      <c r="G23" s="24" t="str">
        <f t="shared" si="1"/>
        <v>X</v>
      </c>
      <c r="H23" s="24" t="str">
        <f t="shared" si="2"/>
        <v/>
      </c>
      <c r="I23" s="24"/>
    </row>
    <row r="24" spans="1:9" ht="13.5" customHeight="1" x14ac:dyDescent="0.35">
      <c r="A24" s="16"/>
      <c r="B24" s="26" t="s">
        <v>30</v>
      </c>
      <c r="C24" s="27"/>
      <c r="D24" s="24" t="str">
        <f>+'[1]New Year-Full Year'!P40</f>
        <v>Cheryl C.</v>
      </c>
      <c r="E24" s="25">
        <f>+'[1]New Year-Full Year'!Q40</f>
        <v>100</v>
      </c>
      <c r="F24" s="24" t="str">
        <f t="shared" si="0"/>
        <v/>
      </c>
      <c r="G24" s="24" t="str">
        <f t="shared" si="1"/>
        <v/>
      </c>
      <c r="H24" s="24"/>
      <c r="I24" s="28" t="s">
        <v>11</v>
      </c>
    </row>
    <row r="25" spans="1:9" s="42" customFormat="1" ht="13.5" customHeight="1" x14ac:dyDescent="0.35">
      <c r="A25" s="38" t="s">
        <v>31</v>
      </c>
      <c r="B25" s="39"/>
      <c r="C25" s="40"/>
      <c r="D25" s="24" t="str">
        <f>+'[1]New Year-Full Year'!P42</f>
        <v>Connie G./P. Ryan</v>
      </c>
      <c r="E25" s="25">
        <f>+'[1]New Year-Full Year'!Q42</f>
        <v>3000</v>
      </c>
      <c r="F25" s="24" t="str">
        <f t="shared" si="0"/>
        <v/>
      </c>
      <c r="G25" s="24"/>
      <c r="H25" s="24" t="str">
        <f t="shared" si="2"/>
        <v/>
      </c>
      <c r="I25" s="41" t="s">
        <v>11</v>
      </c>
    </row>
    <row r="26" spans="1:9" s="42" customFormat="1" ht="13.5" customHeight="1" x14ac:dyDescent="0.35">
      <c r="A26" s="38" t="s">
        <v>32</v>
      </c>
      <c r="B26" s="43"/>
      <c r="C26" s="44"/>
      <c r="D26" s="24" t="str">
        <f>+'[1]New Year-Full Year'!P43</f>
        <v>Steve J.</v>
      </c>
      <c r="E26" s="25">
        <f>+'[1]New Year-Full Year'!Q43</f>
        <v>400</v>
      </c>
      <c r="F26" s="24" t="str">
        <f t="shared" si="0"/>
        <v/>
      </c>
      <c r="G26" s="24" t="str">
        <f t="shared" si="1"/>
        <v/>
      </c>
      <c r="H26" s="24" t="str">
        <f t="shared" si="2"/>
        <v>X</v>
      </c>
      <c r="I26" s="45"/>
    </row>
    <row r="27" spans="1:9" s="48" customFormat="1" x14ac:dyDescent="0.35">
      <c r="A27" s="38" t="s">
        <v>33</v>
      </c>
      <c r="B27" s="46"/>
      <c r="C27" s="44"/>
      <c r="D27" s="24" t="str">
        <f>+'[1]New Year-Full Year'!P44</f>
        <v>P. John A.</v>
      </c>
      <c r="E27" s="25">
        <f>+'[1]New Year-Full Year'!Q44</f>
        <v>250</v>
      </c>
      <c r="F27" s="24" t="str">
        <f t="shared" si="0"/>
        <v/>
      </c>
      <c r="G27" s="24" t="str">
        <f t="shared" si="1"/>
        <v/>
      </c>
      <c r="H27" s="24" t="str">
        <f t="shared" si="2"/>
        <v>X</v>
      </c>
      <c r="I27" s="47"/>
    </row>
    <row r="28" spans="1:9" ht="13.5" customHeight="1" x14ac:dyDescent="0.35">
      <c r="A28" s="29" t="s">
        <v>34</v>
      </c>
      <c r="B28" s="17"/>
      <c r="C28" s="18"/>
      <c r="D28" s="37"/>
      <c r="E28" s="49"/>
      <c r="F28" s="37"/>
      <c r="G28" s="37"/>
      <c r="H28" s="37"/>
      <c r="I28" s="37"/>
    </row>
    <row r="29" spans="1:9" ht="13.5" customHeight="1" x14ac:dyDescent="0.35">
      <c r="A29" s="16"/>
      <c r="B29" s="22" t="s">
        <v>35</v>
      </c>
      <c r="C29" s="23"/>
      <c r="D29" s="24" t="str">
        <f>+'[1]New Year-Full Year'!P46</f>
        <v>P. John A.</v>
      </c>
      <c r="E29" s="25">
        <f>+'[1]New Year-Full Year'!Q46</f>
        <v>200</v>
      </c>
      <c r="F29" s="24" t="str">
        <f t="shared" si="0"/>
        <v/>
      </c>
      <c r="G29" s="24" t="str">
        <f t="shared" si="1"/>
        <v/>
      </c>
      <c r="H29" s="24" t="str">
        <f t="shared" si="2"/>
        <v>X</v>
      </c>
      <c r="I29" s="24"/>
    </row>
    <row r="30" spans="1:9" ht="13.5" customHeight="1" x14ac:dyDescent="0.35">
      <c r="A30" s="16"/>
      <c r="B30" s="17" t="s">
        <v>36</v>
      </c>
      <c r="C30" s="18"/>
      <c r="D30" s="24" t="str">
        <f>+'[1]New Year-Full Year'!P47</f>
        <v>P. John A.</v>
      </c>
      <c r="E30" s="25">
        <f>+'[1]New Year-Full Year'!Q47</f>
        <v>200</v>
      </c>
      <c r="F30" s="24" t="str">
        <f t="shared" si="0"/>
        <v/>
      </c>
      <c r="G30" s="24" t="str">
        <f t="shared" si="1"/>
        <v/>
      </c>
      <c r="H30" s="24" t="str">
        <f t="shared" si="2"/>
        <v>X</v>
      </c>
      <c r="I30" s="28"/>
    </row>
    <row r="31" spans="1:9" ht="13.5" customHeight="1" x14ac:dyDescent="0.35">
      <c r="A31" s="16"/>
      <c r="B31" s="26" t="s">
        <v>37</v>
      </c>
      <c r="C31" s="27"/>
      <c r="D31" s="24" t="str">
        <f>+'[1]New Year-Full Year'!P48</f>
        <v>Mary Hauch</v>
      </c>
      <c r="E31" s="25">
        <f>+'[1]New Year-Full Year'!Q48</f>
        <v>500</v>
      </c>
      <c r="F31" s="24" t="str">
        <f t="shared" si="0"/>
        <v/>
      </c>
      <c r="G31" s="24" t="str">
        <f t="shared" si="1"/>
        <v/>
      </c>
      <c r="H31" s="24" t="str">
        <f t="shared" si="2"/>
        <v>X</v>
      </c>
      <c r="I31" s="28"/>
    </row>
    <row r="32" spans="1:9" ht="13.5" customHeight="1" x14ac:dyDescent="0.35">
      <c r="A32" s="16"/>
      <c r="B32" s="35" t="s">
        <v>38</v>
      </c>
      <c r="C32" s="36"/>
      <c r="D32" s="24" t="str">
        <f>+'[1]New Year-Full Year'!P49</f>
        <v>P. John A.</v>
      </c>
      <c r="E32" s="25">
        <f>+'[1]New Year-Full Year'!Q49</f>
        <v>300</v>
      </c>
      <c r="F32" s="24" t="str">
        <f t="shared" si="0"/>
        <v/>
      </c>
      <c r="G32" s="24" t="str">
        <f t="shared" si="1"/>
        <v/>
      </c>
      <c r="H32" s="24" t="str">
        <f t="shared" si="2"/>
        <v>X</v>
      </c>
      <c r="I32" s="28"/>
    </row>
    <row r="33" spans="1:9" x14ac:dyDescent="0.35">
      <c r="A33" s="16"/>
      <c r="B33" s="35" t="s">
        <v>39</v>
      </c>
      <c r="C33" s="36"/>
      <c r="D33" s="24" t="str">
        <f>+'[1]New Year-Full Year'!P50</f>
        <v>P. John A.</v>
      </c>
      <c r="E33" s="25">
        <f>+'[1]New Year-Full Year'!Q50</f>
        <v>500</v>
      </c>
      <c r="F33" s="24" t="str">
        <f t="shared" si="0"/>
        <v/>
      </c>
      <c r="G33" s="24" t="str">
        <f t="shared" si="1"/>
        <v/>
      </c>
      <c r="H33" s="24" t="str">
        <f t="shared" si="2"/>
        <v>X</v>
      </c>
      <c r="I33" s="28"/>
    </row>
    <row r="34" spans="1:9" ht="13.5" customHeight="1" x14ac:dyDescent="0.35">
      <c r="A34" s="16"/>
      <c r="B34" s="35" t="s">
        <v>40</v>
      </c>
      <c r="C34" s="36"/>
      <c r="D34" s="24" t="str">
        <f>+'[1]New Year-Full Year'!P51</f>
        <v>Cheryl. C.</v>
      </c>
      <c r="E34" s="25">
        <f>+'[1]New Year-Full Year'!Q51</f>
        <v>300</v>
      </c>
      <c r="F34" s="24" t="str">
        <f t="shared" si="0"/>
        <v/>
      </c>
      <c r="G34" s="24" t="str">
        <f t="shared" si="1"/>
        <v/>
      </c>
      <c r="H34" s="24" t="str">
        <f t="shared" si="2"/>
        <v/>
      </c>
      <c r="I34" s="28" t="s">
        <v>11</v>
      </c>
    </row>
    <row r="35" spans="1:9" ht="13.5" customHeight="1" x14ac:dyDescent="0.35">
      <c r="A35" s="16"/>
      <c r="B35" s="35" t="s">
        <v>41</v>
      </c>
      <c r="C35" s="36"/>
      <c r="D35" s="24" t="str">
        <f>+'[1]New Year-Full Year'!P52</f>
        <v>P. John A.</v>
      </c>
      <c r="E35" s="25">
        <f>+'[1]New Year-Full Year'!Q52</f>
        <v>750</v>
      </c>
      <c r="F35" s="24" t="str">
        <f t="shared" si="0"/>
        <v/>
      </c>
      <c r="G35" s="24" t="str">
        <f t="shared" si="1"/>
        <v>X</v>
      </c>
      <c r="H35" s="24" t="str">
        <f t="shared" si="2"/>
        <v/>
      </c>
      <c r="I35" s="28"/>
    </row>
    <row r="36" spans="1:9" ht="13.5" customHeight="1" x14ac:dyDescent="0.35">
      <c r="A36" s="16"/>
      <c r="B36" s="26" t="s">
        <v>42</v>
      </c>
      <c r="C36" s="27"/>
      <c r="D36" s="24" t="str">
        <f>+'[1]New Year-Full Year'!P53</f>
        <v>Kristin F.</v>
      </c>
      <c r="E36" s="25">
        <f>+'[1]New Year-Full Year'!Q53</f>
        <v>700</v>
      </c>
      <c r="F36" s="24" t="str">
        <f t="shared" si="0"/>
        <v/>
      </c>
      <c r="G36" s="24" t="str">
        <f t="shared" si="1"/>
        <v>X</v>
      </c>
      <c r="H36" s="24" t="str">
        <f t="shared" si="2"/>
        <v/>
      </c>
      <c r="I36" s="28"/>
    </row>
    <row r="37" spans="1:9" ht="13.5" customHeight="1" x14ac:dyDescent="0.35">
      <c r="A37" s="16"/>
      <c r="B37" s="26" t="s">
        <v>43</v>
      </c>
      <c r="C37" s="27"/>
      <c r="D37" s="24" t="str">
        <f>+'[1]New Year-Full Year'!P54</f>
        <v>P. John A.</v>
      </c>
      <c r="E37" s="25">
        <f>+'[1]New Year-Full Year'!Q54</f>
        <v>500</v>
      </c>
      <c r="F37" s="24" t="str">
        <f t="shared" si="0"/>
        <v/>
      </c>
      <c r="G37" s="24" t="str">
        <f t="shared" si="1"/>
        <v/>
      </c>
      <c r="H37" s="24" t="str">
        <f t="shared" si="2"/>
        <v>X</v>
      </c>
      <c r="I37" s="28"/>
    </row>
    <row r="38" spans="1:9" ht="14.5" customHeight="1" x14ac:dyDescent="0.35">
      <c r="A38" s="3" t="s">
        <v>44</v>
      </c>
      <c r="B38" s="4"/>
      <c r="C38" s="4"/>
      <c r="D38" s="5" t="s">
        <v>2</v>
      </c>
      <c r="E38" s="6" t="s">
        <v>3</v>
      </c>
      <c r="F38" s="7" t="s">
        <v>4</v>
      </c>
      <c r="G38" s="7"/>
      <c r="H38" s="7"/>
      <c r="I38" s="8"/>
    </row>
    <row r="39" spans="1:9" s="15" customFormat="1" ht="28" customHeight="1" x14ac:dyDescent="0.35">
      <c r="A39" s="9"/>
      <c r="B39" s="10"/>
      <c r="C39" s="10"/>
      <c r="D39" s="11"/>
      <c r="E39" s="12"/>
      <c r="F39" s="13" t="s">
        <v>5</v>
      </c>
      <c r="G39" s="13" t="s">
        <v>6</v>
      </c>
      <c r="H39" s="13" t="s">
        <v>7</v>
      </c>
      <c r="I39" s="14" t="s">
        <v>8</v>
      </c>
    </row>
    <row r="40" spans="1:9" ht="13.5" customHeight="1" x14ac:dyDescent="0.35">
      <c r="A40" s="29" t="s">
        <v>45</v>
      </c>
      <c r="B40" s="17"/>
      <c r="C40" s="18"/>
      <c r="D40" s="19"/>
      <c r="E40" s="20"/>
      <c r="F40" s="37"/>
      <c r="G40" s="37"/>
      <c r="H40" s="37"/>
      <c r="I40" s="37"/>
    </row>
    <row r="41" spans="1:9" ht="13.5" customHeight="1" x14ac:dyDescent="0.35">
      <c r="A41" s="16"/>
      <c r="B41" s="22" t="s">
        <v>46</v>
      </c>
      <c r="C41" s="23"/>
      <c r="D41" s="24" t="str">
        <f>+'[1]New Year-Full Year'!P57</f>
        <v>Cheryl C.</v>
      </c>
      <c r="E41" s="25">
        <f>+'[1]New Year-Full Year'!Q57</f>
        <v>2000</v>
      </c>
      <c r="F41" s="24" t="str">
        <f t="shared" si="0"/>
        <v/>
      </c>
      <c r="G41" s="24" t="str">
        <f t="shared" si="1"/>
        <v/>
      </c>
      <c r="H41" s="24" t="str">
        <f t="shared" si="2"/>
        <v/>
      </c>
      <c r="I41" s="24" t="s">
        <v>11</v>
      </c>
    </row>
    <row r="42" spans="1:9" ht="13.5" customHeight="1" x14ac:dyDescent="0.35">
      <c r="A42" s="16"/>
      <c r="B42" s="26" t="s">
        <v>47</v>
      </c>
      <c r="C42" s="27"/>
      <c r="D42" s="24" t="str">
        <f>+'[1]New Year-Full Year'!P58</f>
        <v>Cheryl C.</v>
      </c>
      <c r="E42" s="25">
        <f>+'[1]New Year-Full Year'!Q58</f>
        <v>2000</v>
      </c>
      <c r="F42" s="24" t="str">
        <f t="shared" si="0"/>
        <v/>
      </c>
      <c r="G42" s="24" t="str">
        <f t="shared" si="1"/>
        <v/>
      </c>
      <c r="H42" s="24" t="str">
        <f t="shared" si="2"/>
        <v/>
      </c>
      <c r="I42" s="28" t="s">
        <v>11</v>
      </c>
    </row>
    <row r="43" spans="1:9" ht="13.5" customHeight="1" x14ac:dyDescent="0.35">
      <c r="A43" s="16"/>
      <c r="B43" s="26" t="s">
        <v>48</v>
      </c>
      <c r="C43" s="27"/>
      <c r="D43" s="24" t="str">
        <f>+'[1]New Year-Full Year'!P59</f>
        <v>Steve J.</v>
      </c>
      <c r="E43" s="25">
        <f>+'[1]New Year-Full Year'!Q59</f>
        <v>10719</v>
      </c>
      <c r="F43" s="24" t="str">
        <f t="shared" si="0"/>
        <v>X</v>
      </c>
      <c r="G43" s="24" t="str">
        <f t="shared" si="1"/>
        <v/>
      </c>
      <c r="H43" s="24" t="str">
        <f t="shared" si="2"/>
        <v/>
      </c>
      <c r="I43" s="28"/>
    </row>
    <row r="44" spans="1:9" ht="13.5" customHeight="1" x14ac:dyDescent="0.35">
      <c r="A44" s="16"/>
      <c r="B44" s="26" t="s">
        <v>49</v>
      </c>
      <c r="C44" s="27"/>
      <c r="D44" s="24" t="str">
        <f>+'[1]New Year-Full Year'!P60</f>
        <v>Steve J.</v>
      </c>
      <c r="E44" s="25">
        <f>+'[1]New Year-Full Year'!Q60</f>
        <v>500</v>
      </c>
      <c r="F44" s="24" t="str">
        <f t="shared" si="0"/>
        <v/>
      </c>
      <c r="G44" s="24" t="str">
        <f t="shared" si="1"/>
        <v/>
      </c>
      <c r="H44" s="24" t="str">
        <f t="shared" si="2"/>
        <v>X</v>
      </c>
      <c r="I44" s="28"/>
    </row>
    <row r="45" spans="1:9" x14ac:dyDescent="0.35">
      <c r="A45" s="16"/>
      <c r="B45" s="35" t="s">
        <v>50</v>
      </c>
      <c r="C45" s="36"/>
      <c r="D45" s="24" t="str">
        <f>+'[1]New Year-Full Year'!P61</f>
        <v>Cheryl C.</v>
      </c>
      <c r="E45" s="25">
        <f>+'[1]New Year-Full Year'!Q61</f>
        <v>5894</v>
      </c>
      <c r="F45" s="24" t="str">
        <f t="shared" si="0"/>
        <v/>
      </c>
      <c r="G45" s="24" t="str">
        <f t="shared" si="1"/>
        <v/>
      </c>
      <c r="H45" s="24" t="str">
        <f t="shared" si="2"/>
        <v/>
      </c>
      <c r="I45" s="28" t="s">
        <v>11</v>
      </c>
    </row>
    <row r="46" spans="1:9" ht="13.5" customHeight="1" x14ac:dyDescent="0.35">
      <c r="A46" s="16"/>
      <c r="B46" s="26" t="s">
        <v>51</v>
      </c>
      <c r="C46" s="27"/>
      <c r="D46" s="24" t="str">
        <f>+'[1]New Year-Full Year'!P62</f>
        <v>Cheryl C.</v>
      </c>
      <c r="E46" s="25">
        <f>+'[1]New Year-Full Year'!Q62</f>
        <v>700</v>
      </c>
      <c r="F46" s="24" t="str">
        <f t="shared" si="0"/>
        <v/>
      </c>
      <c r="G46" s="24" t="str">
        <f t="shared" si="1"/>
        <v/>
      </c>
      <c r="H46" s="24" t="str">
        <f t="shared" si="2"/>
        <v/>
      </c>
      <c r="I46" s="28" t="s">
        <v>11</v>
      </c>
    </row>
    <row r="47" spans="1:9" ht="13.5" customHeight="1" x14ac:dyDescent="0.35">
      <c r="A47" s="16"/>
      <c r="B47" s="35" t="s">
        <v>52</v>
      </c>
      <c r="C47" s="36"/>
      <c r="D47" s="24" t="str">
        <f>+'[1]New Year-Full Year'!P63</f>
        <v>Dawn J.</v>
      </c>
      <c r="E47" s="25">
        <f>+'[1]New Year-Full Year'!Q63</f>
        <v>3000</v>
      </c>
      <c r="F47" s="24" t="str">
        <f t="shared" si="0"/>
        <v/>
      </c>
      <c r="G47" s="24" t="str">
        <f t="shared" si="1"/>
        <v/>
      </c>
      <c r="H47" s="24" t="str">
        <f t="shared" si="2"/>
        <v/>
      </c>
      <c r="I47" s="28" t="s">
        <v>11</v>
      </c>
    </row>
    <row r="48" spans="1:9" ht="13.5" customHeight="1" x14ac:dyDescent="0.35">
      <c r="A48" s="16"/>
      <c r="B48" s="26" t="s">
        <v>53</v>
      </c>
      <c r="C48" s="27"/>
      <c r="D48" s="24" t="str">
        <f>+'[1]New Year-Full Year'!P64</f>
        <v>Dawn J.</v>
      </c>
      <c r="E48" s="25">
        <f>+'[1]New Year-Full Year'!Q64</f>
        <v>200</v>
      </c>
      <c r="F48" s="24" t="str">
        <f t="shared" si="0"/>
        <v/>
      </c>
      <c r="G48" s="24" t="str">
        <f t="shared" si="1"/>
        <v/>
      </c>
      <c r="H48" s="24" t="str">
        <f t="shared" si="2"/>
        <v/>
      </c>
      <c r="I48" s="28" t="s">
        <v>11</v>
      </c>
    </row>
    <row r="49" spans="1:9" ht="13.5" customHeight="1" x14ac:dyDescent="0.35">
      <c r="A49" s="50" t="s">
        <v>54</v>
      </c>
      <c r="B49" s="17"/>
      <c r="C49" s="51"/>
      <c r="D49" s="52"/>
      <c r="E49" s="20"/>
      <c r="F49" s="37"/>
      <c r="G49" s="37"/>
      <c r="H49" s="37"/>
      <c r="I49" s="37"/>
    </row>
    <row r="50" spans="1:9" ht="13.5" customHeight="1" x14ac:dyDescent="0.35">
      <c r="A50" s="16"/>
      <c r="B50" s="17" t="s">
        <v>55</v>
      </c>
      <c r="C50" s="18"/>
      <c r="D50" s="24" t="str">
        <f>+'[1]New Year-Full Year'!P69</f>
        <v>Ex. Council</v>
      </c>
      <c r="E50" s="25">
        <f>+'[1]New Year-Full Year'!Q69</f>
        <v>76164</v>
      </c>
      <c r="F50" s="24" t="str">
        <f t="shared" si="0"/>
        <v/>
      </c>
      <c r="G50" s="24" t="str">
        <f t="shared" si="1"/>
        <v/>
      </c>
      <c r="H50" s="24" t="str">
        <f t="shared" si="2"/>
        <v/>
      </c>
      <c r="I50" s="24" t="s">
        <v>11</v>
      </c>
    </row>
    <row r="51" spans="1:9" ht="13.5" customHeight="1" x14ac:dyDescent="0.35">
      <c r="A51" s="16"/>
      <c r="B51" s="26" t="s">
        <v>56</v>
      </c>
      <c r="C51" s="27"/>
      <c r="D51" s="24" t="str">
        <f>+'[1]New Year-Full Year'!P70</f>
        <v>P. John A.</v>
      </c>
      <c r="E51" s="25">
        <f>+'[1]New Year-Full Year'!Q70</f>
        <v>1500</v>
      </c>
      <c r="F51" s="24" t="str">
        <f t="shared" si="0"/>
        <v/>
      </c>
      <c r="G51" s="24" t="str">
        <f t="shared" si="1"/>
        <v>X</v>
      </c>
      <c r="H51" s="24" t="str">
        <f t="shared" si="2"/>
        <v/>
      </c>
      <c r="I51" s="28"/>
    </row>
    <row r="52" spans="1:9" ht="13.5" customHeight="1" x14ac:dyDescent="0.35">
      <c r="A52" s="16"/>
      <c r="B52" s="26" t="s">
        <v>57</v>
      </c>
      <c r="C52" s="27"/>
      <c r="D52" s="24" t="str">
        <f>+'[1]New Year-Full Year'!P71</f>
        <v>Ex. Council</v>
      </c>
      <c r="E52" s="25">
        <f>+'[1]New Year-Full Year'!Q71</f>
        <v>6214</v>
      </c>
      <c r="F52" s="24" t="str">
        <f t="shared" si="0"/>
        <v/>
      </c>
      <c r="G52" s="24" t="str">
        <f t="shared" si="1"/>
        <v/>
      </c>
      <c r="H52" s="24" t="str">
        <f t="shared" si="2"/>
        <v/>
      </c>
      <c r="I52" s="28" t="s">
        <v>11</v>
      </c>
    </row>
    <row r="53" spans="1:9" ht="13.5" customHeight="1" x14ac:dyDescent="0.35">
      <c r="A53" s="16"/>
      <c r="B53" s="26" t="s">
        <v>58</v>
      </c>
      <c r="C53" s="27"/>
      <c r="D53" s="24" t="str">
        <f>+'[1]New Year-Full Year'!P72</f>
        <v>Ex. Council</v>
      </c>
      <c r="E53" s="25">
        <f>+'[1]New Year-Full Year'!Q72</f>
        <v>8744</v>
      </c>
      <c r="F53" s="24" t="str">
        <f t="shared" si="0"/>
        <v/>
      </c>
      <c r="G53" s="24" t="str">
        <f t="shared" si="1"/>
        <v/>
      </c>
      <c r="H53" s="24" t="str">
        <f t="shared" si="2"/>
        <v/>
      </c>
      <c r="I53" s="28" t="s">
        <v>11</v>
      </c>
    </row>
    <row r="54" spans="1:9" ht="13.5" customHeight="1" x14ac:dyDescent="0.35">
      <c r="A54" s="16"/>
      <c r="B54" s="26" t="s">
        <v>59</v>
      </c>
      <c r="C54" s="27"/>
      <c r="D54" s="24" t="str">
        <f>+'[1]New Year-Full Year'!P73</f>
        <v>Ex. Council</v>
      </c>
      <c r="E54" s="25">
        <f>+'[1]New Year-Full Year'!Q73</f>
        <v>1490</v>
      </c>
      <c r="F54" s="24" t="str">
        <f t="shared" si="0"/>
        <v/>
      </c>
      <c r="G54" s="24" t="str">
        <f t="shared" si="1"/>
        <v/>
      </c>
      <c r="H54" s="24" t="str">
        <f t="shared" si="2"/>
        <v/>
      </c>
      <c r="I54" s="28" t="s">
        <v>11</v>
      </c>
    </row>
    <row r="55" spans="1:9" ht="13.5" customHeight="1" x14ac:dyDescent="0.35">
      <c r="A55" s="16"/>
      <c r="B55" s="26" t="s">
        <v>60</v>
      </c>
      <c r="C55" s="27"/>
      <c r="D55" s="24" t="str">
        <f>+'[1]New Year-Full Year'!P74</f>
        <v>P. John A.</v>
      </c>
      <c r="E55" s="25">
        <f>+'[1]New Year-Full Year'!Q74</f>
        <v>600</v>
      </c>
      <c r="F55" s="24" t="str">
        <f t="shared" si="0"/>
        <v/>
      </c>
      <c r="G55" s="24" t="str">
        <f t="shared" si="1"/>
        <v>X</v>
      </c>
      <c r="H55" s="24" t="str">
        <f t="shared" si="2"/>
        <v/>
      </c>
      <c r="I55" s="28"/>
    </row>
    <row r="56" spans="1:9" ht="13.5" customHeight="1" x14ac:dyDescent="0.35">
      <c r="A56" s="16"/>
      <c r="B56" s="26" t="s">
        <v>61</v>
      </c>
      <c r="C56" s="27"/>
      <c r="D56" s="24" t="str">
        <f>+'[1]New Year-Full Year'!P75</f>
        <v>Ex. Council</v>
      </c>
      <c r="E56" s="25">
        <f>+'[1]New Year-Full Year'!Q75</f>
        <v>5058.99</v>
      </c>
      <c r="F56" s="24" t="str">
        <f t="shared" si="0"/>
        <v/>
      </c>
      <c r="G56" s="24" t="str">
        <f t="shared" si="1"/>
        <v/>
      </c>
      <c r="H56" s="24" t="str">
        <f t="shared" si="2"/>
        <v/>
      </c>
      <c r="I56" s="28" t="s">
        <v>11</v>
      </c>
    </row>
    <row r="57" spans="1:9" ht="13.5" customHeight="1" x14ac:dyDescent="0.35">
      <c r="A57" s="16"/>
      <c r="B57" s="26" t="s">
        <v>62</v>
      </c>
      <c r="C57" s="27"/>
      <c r="D57" s="24" t="str">
        <f>+'[1]New Year-Full Year'!P76</f>
        <v>P. John A.</v>
      </c>
      <c r="E57" s="25">
        <f>+'[1]New Year-Full Year'!Q76</f>
        <v>1300</v>
      </c>
      <c r="F57" s="24" t="str">
        <f t="shared" si="0"/>
        <v/>
      </c>
      <c r="G57" s="24" t="str">
        <f t="shared" si="1"/>
        <v>X</v>
      </c>
      <c r="H57" s="24" t="str">
        <f t="shared" si="2"/>
        <v/>
      </c>
      <c r="I57" s="28"/>
    </row>
    <row r="58" spans="1:9" ht="13.5" customHeight="1" x14ac:dyDescent="0.35">
      <c r="A58" s="29" t="s">
        <v>63</v>
      </c>
      <c r="B58" s="17"/>
      <c r="C58" s="31"/>
      <c r="D58" s="19"/>
      <c r="E58" s="20"/>
      <c r="F58" s="37"/>
      <c r="G58" s="37"/>
      <c r="H58" s="37"/>
      <c r="I58" s="37"/>
    </row>
    <row r="59" spans="1:9" ht="13.5" customHeight="1" x14ac:dyDescent="0.35">
      <c r="A59" s="16"/>
      <c r="B59" s="22" t="s">
        <v>55</v>
      </c>
      <c r="C59" s="23"/>
      <c r="D59" s="24" t="str">
        <f>+'[1]New Year-Full Year'!P79</f>
        <v>Ex. Council</v>
      </c>
      <c r="E59" s="25">
        <f>+'[1]New Year-Full Year'!Q79</f>
        <v>73310</v>
      </c>
      <c r="F59" s="24" t="str">
        <f t="shared" si="0"/>
        <v/>
      </c>
      <c r="G59" s="24" t="str">
        <f t="shared" si="1"/>
        <v/>
      </c>
      <c r="H59" s="24" t="str">
        <f t="shared" si="2"/>
        <v/>
      </c>
      <c r="I59" s="24" t="s">
        <v>11</v>
      </c>
    </row>
    <row r="60" spans="1:9" ht="13.5" customHeight="1" x14ac:dyDescent="0.35">
      <c r="A60" s="16"/>
      <c r="B60" s="26" t="s">
        <v>56</v>
      </c>
      <c r="C60" s="27"/>
      <c r="D60" s="24" t="str">
        <f>+'[1]New Year-Full Year'!P80</f>
        <v>P. Ryan G.</v>
      </c>
      <c r="E60" s="25">
        <f>+'[1]New Year-Full Year'!Q80</f>
        <v>1500</v>
      </c>
      <c r="F60" s="24" t="str">
        <f t="shared" si="0"/>
        <v/>
      </c>
      <c r="G60" s="24" t="str">
        <f t="shared" si="1"/>
        <v>X</v>
      </c>
      <c r="H60" s="24" t="str">
        <f t="shared" si="2"/>
        <v/>
      </c>
      <c r="I60" s="28"/>
    </row>
    <row r="61" spans="1:9" ht="13.5" customHeight="1" x14ac:dyDescent="0.35">
      <c r="A61" s="16"/>
      <c r="B61" s="26" t="s">
        <v>64</v>
      </c>
      <c r="C61" s="27"/>
      <c r="D61" s="24" t="str">
        <f>+'[1]New Year-Full Year'!P81</f>
        <v>Ex. Council</v>
      </c>
      <c r="E61" s="25">
        <f>+'[1]New Year-Full Year'!Q81</f>
        <v>5834</v>
      </c>
      <c r="F61" s="24" t="str">
        <f t="shared" si="0"/>
        <v/>
      </c>
      <c r="G61" s="24" t="str">
        <f t="shared" si="1"/>
        <v/>
      </c>
      <c r="H61" s="24" t="str">
        <f t="shared" si="2"/>
        <v/>
      </c>
      <c r="I61" s="28" t="s">
        <v>11</v>
      </c>
    </row>
    <row r="62" spans="1:9" ht="13.5" customHeight="1" x14ac:dyDescent="0.35">
      <c r="A62" s="16"/>
      <c r="B62" s="26" t="s">
        <v>58</v>
      </c>
      <c r="C62" s="27"/>
      <c r="D62" s="24" t="str">
        <f>+'[1]New Year-Full Year'!P82</f>
        <v>Ex. Council</v>
      </c>
      <c r="E62" s="25">
        <f>+'[1]New Year-Full Year'!Q82</f>
        <v>8210</v>
      </c>
      <c r="F62" s="24" t="str">
        <f t="shared" si="0"/>
        <v/>
      </c>
      <c r="G62" s="24" t="str">
        <f t="shared" si="1"/>
        <v/>
      </c>
      <c r="H62" s="24" t="str">
        <f t="shared" si="2"/>
        <v/>
      </c>
      <c r="I62" s="28" t="s">
        <v>11</v>
      </c>
    </row>
    <row r="63" spans="1:9" ht="13.5" customHeight="1" x14ac:dyDescent="0.35">
      <c r="A63" s="16"/>
      <c r="B63" s="26" t="s">
        <v>59</v>
      </c>
      <c r="C63" s="27"/>
      <c r="D63" s="24" t="str">
        <f>+'[1]New Year-Full Year'!P83</f>
        <v>Ex. Council</v>
      </c>
      <c r="E63" s="25">
        <f>+'[1]New Year-Full Year'!Q83</f>
        <v>1399</v>
      </c>
      <c r="F63" s="24" t="str">
        <f t="shared" si="0"/>
        <v/>
      </c>
      <c r="G63" s="24" t="str">
        <f t="shared" si="1"/>
        <v/>
      </c>
      <c r="H63" s="24" t="str">
        <f t="shared" si="2"/>
        <v/>
      </c>
      <c r="I63" s="28" t="s">
        <v>11</v>
      </c>
    </row>
    <row r="64" spans="1:9" ht="13.5" customHeight="1" x14ac:dyDescent="0.35">
      <c r="A64" s="16"/>
      <c r="B64" s="26" t="s">
        <v>60</v>
      </c>
      <c r="C64" s="27"/>
      <c r="D64" s="24" t="str">
        <f>+'[1]New Year-Full Year'!P84</f>
        <v>P. Ryan G.</v>
      </c>
      <c r="E64" s="25">
        <f>+'[1]New Year-Full Year'!Q84</f>
        <v>600</v>
      </c>
      <c r="F64" s="24" t="str">
        <f t="shared" si="0"/>
        <v/>
      </c>
      <c r="G64" s="24" t="str">
        <f t="shared" si="1"/>
        <v>X</v>
      </c>
      <c r="H64" s="24" t="str">
        <f t="shared" si="2"/>
        <v/>
      </c>
      <c r="I64" s="28"/>
    </row>
    <row r="65" spans="1:9" ht="13.5" customHeight="1" x14ac:dyDescent="0.35">
      <c r="A65" s="16"/>
      <c r="B65" s="26" t="s">
        <v>61</v>
      </c>
      <c r="C65" s="27"/>
      <c r="D65" s="24" t="str">
        <f>+'[1]New Year-Full Year'!P85</f>
        <v>Ex. Council</v>
      </c>
      <c r="E65" s="25">
        <f>+'[1]New Year-Full Year'!Q85</f>
        <v>2954</v>
      </c>
      <c r="F65" s="24" t="str">
        <f t="shared" si="0"/>
        <v/>
      </c>
      <c r="G65" s="24" t="str">
        <f t="shared" si="1"/>
        <v/>
      </c>
      <c r="H65" s="24" t="str">
        <f t="shared" si="2"/>
        <v/>
      </c>
      <c r="I65" s="28" t="s">
        <v>11</v>
      </c>
    </row>
    <row r="66" spans="1:9" ht="13.5" customHeight="1" x14ac:dyDescent="0.35">
      <c r="A66" s="16"/>
      <c r="B66" s="26" t="s">
        <v>62</v>
      </c>
      <c r="C66" s="27"/>
      <c r="D66" s="24" t="str">
        <f>+'[1]New Year-Full Year'!P86</f>
        <v>P. Ryan G.</v>
      </c>
      <c r="E66" s="25">
        <f>+'[1]New Year-Full Year'!Q86</f>
        <v>1300</v>
      </c>
      <c r="F66" s="24" t="str">
        <f t="shared" si="0"/>
        <v/>
      </c>
      <c r="G66" s="24" t="str">
        <f t="shared" si="1"/>
        <v>X</v>
      </c>
      <c r="H66" s="24" t="str">
        <f t="shared" si="2"/>
        <v/>
      </c>
      <c r="I66" s="28"/>
    </row>
    <row r="67" spans="1:9" ht="13.5" customHeight="1" x14ac:dyDescent="0.35">
      <c r="A67" s="29" t="s">
        <v>65</v>
      </c>
      <c r="B67" s="17"/>
      <c r="C67" s="18"/>
      <c r="D67" s="19"/>
      <c r="E67" s="20"/>
      <c r="F67" s="37"/>
      <c r="G67" s="37"/>
      <c r="H67" s="37"/>
      <c r="I67" s="37"/>
    </row>
    <row r="68" spans="1:9" ht="13.5" customHeight="1" x14ac:dyDescent="0.35">
      <c r="A68" s="16"/>
      <c r="B68" s="22" t="s">
        <v>66</v>
      </c>
      <c r="C68" s="23"/>
      <c r="D68" s="24" t="str">
        <f>+'[1]New Year-Full Year'!P90</f>
        <v>Ex. Council</v>
      </c>
      <c r="E68" s="25">
        <f>+'[1]New Year-Full Year'!Q90</f>
        <v>17818</v>
      </c>
      <c r="F68" s="24" t="str">
        <f t="shared" si="0"/>
        <v/>
      </c>
      <c r="G68" s="24" t="str">
        <f t="shared" si="1"/>
        <v/>
      </c>
      <c r="H68" s="24" t="str">
        <f t="shared" si="2"/>
        <v/>
      </c>
      <c r="I68" s="24" t="s">
        <v>11</v>
      </c>
    </row>
    <row r="69" spans="1:9" ht="13.5" customHeight="1" x14ac:dyDescent="0.35">
      <c r="A69" s="16"/>
      <c r="B69" s="17" t="s">
        <v>67</v>
      </c>
      <c r="C69" s="18"/>
      <c r="D69" s="24" t="str">
        <f>+'[1]New Year-Full Year'!P91</f>
        <v>Ex. Council</v>
      </c>
      <c r="E69" s="25">
        <f>+'[1]New Year-Full Year'!Q91</f>
        <v>3462</v>
      </c>
      <c r="F69" s="24" t="str">
        <f t="shared" si="0"/>
        <v/>
      </c>
      <c r="G69" s="24" t="str">
        <f t="shared" si="1"/>
        <v/>
      </c>
      <c r="H69" s="24" t="str">
        <f t="shared" si="2"/>
        <v/>
      </c>
      <c r="I69" s="28" t="s">
        <v>11</v>
      </c>
    </row>
    <row r="70" spans="1:9" ht="13.5" customHeight="1" x14ac:dyDescent="0.35">
      <c r="A70" s="16"/>
      <c r="B70" s="26" t="s">
        <v>68</v>
      </c>
      <c r="C70" s="27"/>
      <c r="D70" s="24" t="str">
        <f>+'[1]New Year-Full Year'!P92</f>
        <v>Ex. Council</v>
      </c>
      <c r="E70" s="25">
        <f>+'[1]New Year-Full Year'!Q92</f>
        <v>200</v>
      </c>
      <c r="F70" s="24" t="str">
        <f t="shared" si="0"/>
        <v/>
      </c>
      <c r="G70" s="24" t="str">
        <f t="shared" si="1"/>
        <v/>
      </c>
      <c r="H70" s="24" t="str">
        <f t="shared" si="2"/>
        <v/>
      </c>
      <c r="I70" s="28" t="s">
        <v>11</v>
      </c>
    </row>
    <row r="71" spans="1:9" ht="13.5" customHeight="1" x14ac:dyDescent="0.35">
      <c r="A71" s="16"/>
      <c r="B71" s="26" t="s">
        <v>69</v>
      </c>
      <c r="C71" s="27"/>
      <c r="D71" s="24" t="str">
        <f>+'[1]New Year-Full Year'!P93</f>
        <v>Ex. Council</v>
      </c>
      <c r="E71" s="25">
        <f>+'[1]New Year-Full Year'!Q93</f>
        <v>19592</v>
      </c>
      <c r="F71" s="24" t="str">
        <f t="shared" si="0"/>
        <v/>
      </c>
      <c r="G71" s="24" t="str">
        <f t="shared" si="1"/>
        <v/>
      </c>
      <c r="H71" s="24" t="str">
        <f t="shared" si="2"/>
        <v/>
      </c>
      <c r="I71" s="28" t="s">
        <v>11</v>
      </c>
    </row>
    <row r="72" spans="1:9" ht="13.5" customHeight="1" x14ac:dyDescent="0.35">
      <c r="A72" s="16"/>
      <c r="B72" s="53" t="s">
        <v>70</v>
      </c>
      <c r="C72" s="53"/>
      <c r="D72" s="24" t="str">
        <f>+'[1]New Year-Full Year'!P94</f>
        <v>Ex. Council</v>
      </c>
      <c r="E72" s="25">
        <f>+'[1]New Year-Full Year'!Q94</f>
        <v>4349</v>
      </c>
      <c r="F72" s="24" t="str">
        <f t="shared" ref="F72:F94" si="3">IF($I72="X","",IF($E72&gt;5000,"X",""))</f>
        <v/>
      </c>
      <c r="G72" s="24" t="str">
        <f t="shared" ref="G72:G94" si="4">IF($I72="X","",IF(AND($E72&gt;500,$E72&lt;5001),"X",""))</f>
        <v/>
      </c>
      <c r="H72" s="24" t="str">
        <f t="shared" ref="H72:H94" si="5">IF($I72="X","",IF($E72&lt;501,"X",""))</f>
        <v/>
      </c>
      <c r="I72" s="28" t="s">
        <v>11</v>
      </c>
    </row>
    <row r="73" spans="1:9" ht="14.5" customHeight="1" x14ac:dyDescent="0.35">
      <c r="A73" s="3" t="s">
        <v>44</v>
      </c>
      <c r="B73" s="4"/>
      <c r="C73" s="4"/>
      <c r="D73" s="5" t="s">
        <v>2</v>
      </c>
      <c r="E73" s="6" t="s">
        <v>3</v>
      </c>
      <c r="F73" s="7" t="s">
        <v>4</v>
      </c>
      <c r="G73" s="7"/>
      <c r="H73" s="7"/>
      <c r="I73" s="8"/>
    </row>
    <row r="74" spans="1:9" s="15" customFormat="1" ht="28" customHeight="1" x14ac:dyDescent="0.35">
      <c r="A74" s="9"/>
      <c r="B74" s="10"/>
      <c r="C74" s="10"/>
      <c r="D74" s="11"/>
      <c r="E74" s="12"/>
      <c r="F74" s="13" t="s">
        <v>5</v>
      </c>
      <c r="G74" s="13" t="s">
        <v>6</v>
      </c>
      <c r="H74" s="13" t="s">
        <v>7</v>
      </c>
      <c r="I74" s="14" t="s">
        <v>8</v>
      </c>
    </row>
    <row r="75" spans="1:9" ht="13.5" customHeight="1" x14ac:dyDescent="0.35">
      <c r="A75" s="29" t="s">
        <v>71</v>
      </c>
      <c r="B75" s="17"/>
      <c r="C75" s="18"/>
      <c r="D75" s="54"/>
      <c r="E75" s="55"/>
      <c r="F75" s="37"/>
      <c r="G75" s="37"/>
      <c r="H75" s="37"/>
      <c r="I75" s="37"/>
    </row>
    <row r="76" spans="1:9" ht="13.5" customHeight="1" x14ac:dyDescent="0.35">
      <c r="A76" s="16"/>
      <c r="B76" s="17" t="s">
        <v>72</v>
      </c>
      <c r="C76" s="18"/>
      <c r="D76" s="24" t="str">
        <f>+'[1]New Year-Full Year'!P97</f>
        <v>Ex. Council</v>
      </c>
      <c r="E76" s="25">
        <f>+'[1]New Year-Full Year'!Q97</f>
        <v>49504</v>
      </c>
      <c r="F76" s="24" t="str">
        <f t="shared" si="3"/>
        <v/>
      </c>
      <c r="G76" s="24" t="str">
        <f t="shared" si="4"/>
        <v/>
      </c>
      <c r="H76" s="24" t="str">
        <f t="shared" si="5"/>
        <v/>
      </c>
      <c r="I76" s="24" t="s">
        <v>11</v>
      </c>
    </row>
    <row r="77" spans="1:9" ht="13.5" customHeight="1" x14ac:dyDescent="0.35">
      <c r="A77" s="16"/>
      <c r="B77" s="26" t="s">
        <v>73</v>
      </c>
      <c r="C77" s="27"/>
      <c r="D77" s="24" t="str">
        <f>+'[1]New Year-Full Year'!P98</f>
        <v>Ex. Council</v>
      </c>
      <c r="E77" s="25">
        <f>+'[1]New Year-Full Year'!Q98</f>
        <v>38064</v>
      </c>
      <c r="F77" s="24" t="str">
        <f t="shared" si="3"/>
        <v/>
      </c>
      <c r="G77" s="24" t="str">
        <f t="shared" si="4"/>
        <v/>
      </c>
      <c r="H77" s="24" t="str">
        <f t="shared" si="5"/>
        <v/>
      </c>
      <c r="I77" s="28" t="s">
        <v>11</v>
      </c>
    </row>
    <row r="78" spans="1:9" ht="13.5" customHeight="1" x14ac:dyDescent="0.35">
      <c r="A78" s="16"/>
      <c r="B78" s="26" t="s">
        <v>74</v>
      </c>
      <c r="C78" s="27"/>
      <c r="D78" s="24" t="str">
        <f>+'[1]New Year-Full Year'!P102</f>
        <v>P. John A.</v>
      </c>
      <c r="E78" s="25">
        <f>+'[1]New Year-Full Year'!Q102</f>
        <v>800</v>
      </c>
      <c r="F78" s="24" t="str">
        <f t="shared" si="3"/>
        <v/>
      </c>
      <c r="G78" s="24" t="str">
        <f t="shared" si="4"/>
        <v>X</v>
      </c>
      <c r="H78" s="24" t="str">
        <f t="shared" si="5"/>
        <v/>
      </c>
      <c r="I78" s="28"/>
    </row>
    <row r="79" spans="1:9" ht="13.5" customHeight="1" x14ac:dyDescent="0.35">
      <c r="A79" s="16"/>
      <c r="B79" s="26" t="s">
        <v>75</v>
      </c>
      <c r="C79" s="27"/>
      <c r="D79" s="24" t="str">
        <f>+'[1]New Year-Full Year'!P103</f>
        <v>Ex. Council</v>
      </c>
      <c r="E79" s="25">
        <f>+'[1]New Year-Full Year'!Q103</f>
        <v>800</v>
      </c>
      <c r="F79" s="24" t="str">
        <f t="shared" si="3"/>
        <v/>
      </c>
      <c r="G79" s="24" t="str">
        <f t="shared" si="4"/>
        <v/>
      </c>
      <c r="H79" s="24" t="str">
        <f t="shared" si="5"/>
        <v/>
      </c>
      <c r="I79" s="28" t="s">
        <v>11</v>
      </c>
    </row>
    <row r="80" spans="1:9" ht="13.5" customHeight="1" x14ac:dyDescent="0.35">
      <c r="A80" s="16"/>
      <c r="B80" s="26" t="s">
        <v>76</v>
      </c>
      <c r="C80" s="27"/>
      <c r="D80" s="24" t="str">
        <f>+'[1]New Year-Full Year'!P104</f>
        <v>Fin. Comm.</v>
      </c>
      <c r="E80" s="25">
        <f>+'[1]New Year-Full Year'!Q104</f>
        <v>10192</v>
      </c>
      <c r="F80" s="24" t="str">
        <f t="shared" si="3"/>
        <v/>
      </c>
      <c r="G80" s="24" t="str">
        <f t="shared" si="4"/>
        <v/>
      </c>
      <c r="H80" s="24" t="str">
        <f t="shared" si="5"/>
        <v/>
      </c>
      <c r="I80" s="28" t="s">
        <v>11</v>
      </c>
    </row>
    <row r="81" spans="1:9" ht="13.5" customHeight="1" x14ac:dyDescent="0.35">
      <c r="A81" s="16"/>
      <c r="B81" s="26" t="s">
        <v>77</v>
      </c>
      <c r="C81" s="27"/>
      <c r="D81" s="24" t="str">
        <f>+'[1]New Year-Full Year'!P105</f>
        <v>Fin. Comm.</v>
      </c>
      <c r="E81" s="25">
        <f>+'[1]New Year-Full Year'!Q105</f>
        <v>4228</v>
      </c>
      <c r="F81" s="24" t="str">
        <f t="shared" si="3"/>
        <v/>
      </c>
      <c r="G81" s="24" t="str">
        <f t="shared" si="4"/>
        <v/>
      </c>
      <c r="H81" s="24" t="str">
        <f t="shared" si="5"/>
        <v/>
      </c>
      <c r="I81" s="28" t="s">
        <v>11</v>
      </c>
    </row>
    <row r="82" spans="1:9" ht="13.5" customHeight="1" x14ac:dyDescent="0.35">
      <c r="A82" s="16"/>
      <c r="B82" s="26" t="s">
        <v>78</v>
      </c>
      <c r="C82" s="27"/>
      <c r="D82" s="24" t="str">
        <f>+'[1]New Year-Full Year'!P106</f>
        <v>P. John A.</v>
      </c>
      <c r="E82" s="25">
        <f>+'[1]New Year-Full Year'!Q106</f>
        <v>550</v>
      </c>
      <c r="F82" s="24" t="str">
        <f t="shared" si="3"/>
        <v/>
      </c>
      <c r="G82" s="24" t="str">
        <f t="shared" si="4"/>
        <v>X</v>
      </c>
      <c r="H82" s="24" t="str">
        <f t="shared" si="5"/>
        <v/>
      </c>
      <c r="I82" s="28"/>
    </row>
    <row r="83" spans="1:9" ht="13.5" customHeight="1" x14ac:dyDescent="0.35">
      <c r="A83" s="29" t="s">
        <v>79</v>
      </c>
      <c r="B83" s="17"/>
      <c r="C83" s="18"/>
      <c r="D83" s="19"/>
      <c r="E83" s="20"/>
      <c r="F83" s="37"/>
      <c r="G83" s="37"/>
      <c r="H83" s="37"/>
      <c r="I83" s="37"/>
    </row>
    <row r="84" spans="1:9" ht="13.5" customHeight="1" x14ac:dyDescent="0.35">
      <c r="A84" s="16"/>
      <c r="B84" s="17" t="s">
        <v>80</v>
      </c>
      <c r="C84" s="18"/>
      <c r="D84" s="24" t="str">
        <f>+'[1]New Year-Full Year'!P111</f>
        <v>Jon Wint</v>
      </c>
      <c r="E84" s="25">
        <f>+'[1]New Year-Full Year'!Q111</f>
        <v>13000</v>
      </c>
      <c r="F84" s="24" t="str">
        <f t="shared" si="3"/>
        <v/>
      </c>
      <c r="G84" s="24" t="str">
        <f t="shared" si="4"/>
        <v/>
      </c>
      <c r="H84" s="24" t="str">
        <f t="shared" si="5"/>
        <v/>
      </c>
      <c r="I84" s="24" t="s">
        <v>11</v>
      </c>
    </row>
    <row r="85" spans="1:9" ht="13.5" customHeight="1" x14ac:dyDescent="0.35">
      <c r="A85" s="16"/>
      <c r="B85" s="26" t="s">
        <v>81</v>
      </c>
      <c r="C85" s="27"/>
      <c r="D85" s="24" t="str">
        <f>+'[1]New Year-Full Year'!P112</f>
        <v>Jon Wint</v>
      </c>
      <c r="E85" s="25">
        <f>+'[1]New Year-Full Year'!Q112</f>
        <v>9000</v>
      </c>
      <c r="F85" s="24" t="str">
        <f t="shared" si="3"/>
        <v/>
      </c>
      <c r="G85" s="24" t="str">
        <f t="shared" si="4"/>
        <v/>
      </c>
      <c r="H85" s="24" t="str">
        <f t="shared" si="5"/>
        <v/>
      </c>
      <c r="I85" s="28" t="s">
        <v>11</v>
      </c>
    </row>
    <row r="86" spans="1:9" ht="13.5" customHeight="1" x14ac:dyDescent="0.35">
      <c r="A86" s="16"/>
      <c r="B86" s="35" t="s">
        <v>82</v>
      </c>
      <c r="C86" s="36"/>
      <c r="D86" s="24" t="str">
        <f>+'[1]New Year-Full Year'!P114</f>
        <v>Jon Wint</v>
      </c>
      <c r="E86" s="25">
        <f>+'[1]New Year-Full Year'!Q114</f>
        <v>1900</v>
      </c>
      <c r="F86" s="24" t="str">
        <f t="shared" si="3"/>
        <v/>
      </c>
      <c r="G86" s="24" t="str">
        <f t="shared" si="4"/>
        <v/>
      </c>
      <c r="H86" s="24" t="str">
        <f t="shared" si="5"/>
        <v/>
      </c>
      <c r="I86" s="28" t="s">
        <v>11</v>
      </c>
    </row>
    <row r="87" spans="1:9" ht="13.5" customHeight="1" x14ac:dyDescent="0.35">
      <c r="A87" s="16"/>
      <c r="B87" s="35" t="s">
        <v>83</v>
      </c>
      <c r="C87" s="36"/>
      <c r="D87" s="24" t="str">
        <f>+'[1]New Year-Full Year'!P115</f>
        <v>Jon Wint</v>
      </c>
      <c r="E87" s="25">
        <f>+'[1]New Year-Full Year'!Q115</f>
        <v>400</v>
      </c>
      <c r="F87" s="24" t="str">
        <f t="shared" si="3"/>
        <v/>
      </c>
      <c r="G87" s="24" t="str">
        <f t="shared" si="4"/>
        <v/>
      </c>
      <c r="H87" s="24" t="s">
        <v>11</v>
      </c>
      <c r="I87" s="28"/>
    </row>
    <row r="88" spans="1:9" ht="13.5" customHeight="1" x14ac:dyDescent="0.35">
      <c r="A88" s="16"/>
      <c r="B88" s="26" t="s">
        <v>84</v>
      </c>
      <c r="C88" s="27"/>
      <c r="D88" s="24" t="str">
        <f>+'[1]New Year-Full Year'!P116</f>
        <v>Jon Wint</v>
      </c>
      <c r="E88" s="25">
        <f>+'[1]New Year-Full Year'!Q116</f>
        <v>8000</v>
      </c>
      <c r="F88" s="24" t="str">
        <f t="shared" si="3"/>
        <v/>
      </c>
      <c r="G88" s="24" t="str">
        <f t="shared" si="4"/>
        <v/>
      </c>
      <c r="H88" s="24" t="str">
        <f t="shared" si="5"/>
        <v/>
      </c>
      <c r="I88" s="28" t="s">
        <v>11</v>
      </c>
    </row>
    <row r="89" spans="1:9" ht="13.5" customHeight="1" x14ac:dyDescent="0.35">
      <c r="A89" s="29" t="s">
        <v>85</v>
      </c>
      <c r="B89" s="17"/>
      <c r="C89" s="18"/>
      <c r="D89" s="19"/>
      <c r="E89" s="20"/>
      <c r="F89" s="37"/>
      <c r="G89" s="37"/>
      <c r="H89" s="37"/>
      <c r="I89" s="37"/>
    </row>
    <row r="90" spans="1:9" ht="13.5" customHeight="1" x14ac:dyDescent="0.35">
      <c r="A90" s="16"/>
      <c r="B90" s="17" t="s">
        <v>86</v>
      </c>
      <c r="C90" s="18"/>
      <c r="D90" s="24" t="str">
        <f>+'[1]New Year-Full Year'!P119</f>
        <v>Jay Weiss/Jon Wint</v>
      </c>
      <c r="E90" s="25">
        <f>+'[1]New Year-Full Year'!Q119</f>
        <v>15000</v>
      </c>
      <c r="F90" s="24" t="str">
        <f t="shared" si="3"/>
        <v/>
      </c>
      <c r="G90" s="24" t="str">
        <f t="shared" si="4"/>
        <v/>
      </c>
      <c r="H90" s="24" t="str">
        <f t="shared" si="5"/>
        <v/>
      </c>
      <c r="I90" s="24" t="s">
        <v>11</v>
      </c>
    </row>
    <row r="91" spans="1:9" ht="13.5" customHeight="1" x14ac:dyDescent="0.35">
      <c r="A91" s="16"/>
      <c r="B91" s="35" t="s">
        <v>87</v>
      </c>
      <c r="C91" s="36"/>
      <c r="D91" s="24" t="str">
        <f>+'[1]New Year-Full Year'!P120</f>
        <v>Jon Wint</v>
      </c>
      <c r="E91" s="25">
        <f>+'[1]New Year-Full Year'!Q120</f>
        <v>6000</v>
      </c>
      <c r="F91" s="24" t="str">
        <f t="shared" si="3"/>
        <v/>
      </c>
      <c r="G91" s="24" t="str">
        <f t="shared" si="4"/>
        <v/>
      </c>
      <c r="H91" s="24" t="str">
        <f t="shared" si="5"/>
        <v/>
      </c>
      <c r="I91" s="28" t="s">
        <v>11</v>
      </c>
    </row>
    <row r="92" spans="1:9" ht="13.5" customHeight="1" x14ac:dyDescent="0.35">
      <c r="A92" s="16"/>
      <c r="B92" s="35" t="s">
        <v>88</v>
      </c>
      <c r="C92" s="36"/>
      <c r="D92" s="24" t="str">
        <f>+'[1]New Year-Full Year'!P121</f>
        <v>Jon Wint</v>
      </c>
      <c r="E92" s="25">
        <f>+'[1]New Year-Full Year'!Q121</f>
        <v>4500</v>
      </c>
      <c r="F92" s="24" t="str">
        <f t="shared" si="3"/>
        <v/>
      </c>
      <c r="G92" s="24" t="str">
        <f t="shared" si="4"/>
        <v>X</v>
      </c>
      <c r="H92" s="24" t="str">
        <f t="shared" si="5"/>
        <v/>
      </c>
      <c r="I92" s="28"/>
    </row>
    <row r="93" spans="1:9" ht="13.5" customHeight="1" x14ac:dyDescent="0.35">
      <c r="A93" s="16"/>
      <c r="B93" s="56" t="s">
        <v>89</v>
      </c>
      <c r="C93" s="56"/>
      <c r="D93" s="24" t="str">
        <f>+'[1]New Year-Full Year'!P122</f>
        <v>Jon Wint</v>
      </c>
      <c r="E93" s="25">
        <f>+'[1]New Year-Full Year'!Q122</f>
        <v>6200</v>
      </c>
      <c r="F93" s="24" t="str">
        <f t="shared" si="3"/>
        <v>X</v>
      </c>
      <c r="G93" s="24" t="str">
        <f t="shared" si="4"/>
        <v/>
      </c>
      <c r="H93" s="24" t="str">
        <f t="shared" si="5"/>
        <v/>
      </c>
      <c r="I93" s="28"/>
    </row>
    <row r="94" spans="1:9" ht="13.5" customHeight="1" x14ac:dyDescent="0.35">
      <c r="A94" s="16"/>
      <c r="B94" s="35" t="s">
        <v>90</v>
      </c>
      <c r="C94" s="36"/>
      <c r="D94" s="19" t="str">
        <f>+'[1]New Year-Full Year'!P123</f>
        <v>Jon Wint</v>
      </c>
      <c r="E94" s="57">
        <f>+'[1]New Year-Full Year'!Q123</f>
        <v>10000</v>
      </c>
      <c r="F94" s="19" t="str">
        <f t="shared" si="3"/>
        <v>X</v>
      </c>
      <c r="G94" s="19" t="str">
        <f t="shared" si="4"/>
        <v/>
      </c>
      <c r="H94" s="19" t="str">
        <f t="shared" si="5"/>
        <v/>
      </c>
      <c r="I94" s="37"/>
    </row>
    <row r="95" spans="1:9" ht="19" customHeight="1" x14ac:dyDescent="0.35">
      <c r="A95" s="58" t="s">
        <v>91</v>
      </c>
      <c r="B95" s="59"/>
      <c r="C95" s="59"/>
      <c r="D95" s="60" t="str">
        <f>IF(E95-'[1]New Year-Full Year'!Q136=0,"","ERROR")</f>
        <v/>
      </c>
      <c r="E95" s="61">
        <f>SUM(E5:E94)</f>
        <v>476999.99</v>
      </c>
      <c r="F95" s="62">
        <f>COUNTIF(F5:F94,"X")</f>
        <v>3</v>
      </c>
      <c r="G95" s="62">
        <f>COUNTIF(G5:G94,"X")</f>
        <v>13</v>
      </c>
      <c r="H95" s="62">
        <f>COUNTIF(H5:H94,"X")</f>
        <v>14</v>
      </c>
      <c r="I95" s="63">
        <f>COUNTIF(I5:I94,"X")</f>
        <v>46</v>
      </c>
    </row>
    <row r="96" spans="1:9" ht="13.5" customHeight="1" x14ac:dyDescent="0.35">
      <c r="A96" s="16"/>
      <c r="B96" s="17"/>
      <c r="C96" s="18"/>
      <c r="D96" s="19"/>
      <c r="E96" s="57"/>
      <c r="F96" s="19"/>
      <c r="G96" s="19"/>
      <c r="H96" s="19"/>
      <c r="I96" s="19"/>
    </row>
    <row r="97" spans="1:9" ht="29" x14ac:dyDescent="0.35">
      <c r="A97" s="58" t="s">
        <v>92</v>
      </c>
      <c r="B97" s="64"/>
      <c r="C97" s="59"/>
      <c r="D97" s="60"/>
      <c r="E97" s="13" t="s">
        <v>93</v>
      </c>
      <c r="F97" s="13" t="str">
        <f>+F3</f>
        <v>Monthly</v>
      </c>
      <c r="G97" s="13" t="str">
        <f>+G3</f>
        <v>Qtrly</v>
      </c>
      <c r="H97" s="13" t="str">
        <f>+H3</f>
        <v>As Needed</v>
      </c>
      <c r="I97" s="14" t="str">
        <f>+I3</f>
        <v>Special - no reporting</v>
      </c>
    </row>
    <row r="98" spans="1:9" ht="14.5" customHeight="1" x14ac:dyDescent="0.35">
      <c r="A98" s="65" t="s">
        <v>94</v>
      </c>
      <c r="B98" s="23"/>
      <c r="C98" s="23"/>
      <c r="D98" s="66" t="str">
        <f>+'[1]New Year-Full Year'!P144</f>
        <v>P. John A.</v>
      </c>
      <c r="E98" s="25">
        <f>+'[1]New Year-Full Year'!T144</f>
        <v>500</v>
      </c>
      <c r="F98" s="66" t="str">
        <f t="shared" ref="F98:F123" si="6">IF($I98="X","",IF($E98&gt;5000,"X",""))</f>
        <v/>
      </c>
      <c r="G98" s="66" t="str">
        <f t="shared" ref="G98:G123" si="7">IF($I98="X","",IF(AND($E98&gt;500,$E98&lt;5001),"X",""))</f>
        <v/>
      </c>
      <c r="H98" s="66" t="str">
        <f t="shared" ref="H98:H123" si="8">IF($I98="X","",IF($E98&lt;501,"X",""))</f>
        <v>X</v>
      </c>
      <c r="I98" s="66"/>
    </row>
    <row r="99" spans="1:9" x14ac:dyDescent="0.35">
      <c r="A99" s="44" t="s">
        <v>95</v>
      </c>
      <c r="B99" s="27"/>
      <c r="C99" s="27"/>
      <c r="D99" s="47" t="str">
        <f>+'[1]New Year-Full Year'!P145</f>
        <v>Sandy Georgeson</v>
      </c>
      <c r="E99" s="67">
        <f>+'[1]New Year-Full Year'!T145</f>
        <v>211</v>
      </c>
      <c r="F99" s="66" t="str">
        <f t="shared" si="6"/>
        <v/>
      </c>
      <c r="G99" s="66" t="str">
        <f t="shared" si="7"/>
        <v/>
      </c>
      <c r="H99" s="66" t="str">
        <f t="shared" si="8"/>
        <v>X</v>
      </c>
      <c r="I99" s="47"/>
    </row>
    <row r="100" spans="1:9" x14ac:dyDescent="0.35">
      <c r="A100" s="44" t="s">
        <v>96</v>
      </c>
      <c r="B100" s="27"/>
      <c r="C100" s="27"/>
      <c r="D100" s="47" t="str">
        <f>+'[1]New Year-Full Year'!P146</f>
        <v>P. John A.</v>
      </c>
      <c r="E100" s="67">
        <f>+'[1]New Year-Full Year'!T146</f>
        <v>4151.57</v>
      </c>
      <c r="F100" s="66" t="str">
        <f t="shared" si="6"/>
        <v/>
      </c>
      <c r="G100" s="66" t="str">
        <f t="shared" si="7"/>
        <v>X</v>
      </c>
      <c r="H100" s="66" t="str">
        <f t="shared" si="8"/>
        <v/>
      </c>
      <c r="I100" s="47"/>
    </row>
    <row r="101" spans="1:9" ht="14.5" customHeight="1" x14ac:dyDescent="0.35">
      <c r="A101" s="44" t="s">
        <v>97</v>
      </c>
      <c r="B101" s="27"/>
      <c r="C101" s="27"/>
      <c r="D101" s="47" t="str">
        <f>+'[1]New Year-Full Year'!P148</f>
        <v>P. John A.</v>
      </c>
      <c r="E101" s="67">
        <f>+'[1]New Year-Full Year'!T148</f>
        <v>75.78</v>
      </c>
      <c r="F101" s="66" t="str">
        <f t="shared" si="6"/>
        <v/>
      </c>
      <c r="G101" s="66" t="str">
        <f t="shared" si="7"/>
        <v/>
      </c>
      <c r="H101" s="66" t="str">
        <f t="shared" si="8"/>
        <v>X</v>
      </c>
      <c r="I101" s="47"/>
    </row>
    <row r="102" spans="1:9" x14ac:dyDescent="0.35">
      <c r="A102" s="27" t="s">
        <v>98</v>
      </c>
      <c r="B102" s="27"/>
      <c r="C102" s="27"/>
      <c r="D102" s="47" t="str">
        <f>+'[1]New Year-Full Year'!P149</f>
        <v>Gayle Wint</v>
      </c>
      <c r="E102" s="67">
        <f>+'[1]New Year-Full Year'!T149</f>
        <v>106</v>
      </c>
      <c r="F102" s="66" t="str">
        <f t="shared" si="6"/>
        <v/>
      </c>
      <c r="G102" s="66" t="str">
        <f t="shared" si="7"/>
        <v/>
      </c>
      <c r="H102" s="66" t="str">
        <f t="shared" si="8"/>
        <v>X</v>
      </c>
      <c r="I102" s="47"/>
    </row>
    <row r="103" spans="1:9" ht="14.5" customHeight="1" x14ac:dyDescent="0.35">
      <c r="A103" s="44" t="s">
        <v>99</v>
      </c>
      <c r="B103" s="27"/>
      <c r="C103" s="27"/>
      <c r="D103" s="47" t="str">
        <f>+'[1]New Year-Full Year'!P150</f>
        <v>Lynette J.</v>
      </c>
      <c r="E103" s="67">
        <f>+'[1]New Year-Full Year'!T150</f>
        <v>2802.6</v>
      </c>
      <c r="F103" s="66" t="str">
        <f t="shared" si="6"/>
        <v/>
      </c>
      <c r="G103" s="66" t="str">
        <f t="shared" si="7"/>
        <v>X</v>
      </c>
      <c r="H103" s="66" t="str">
        <f t="shared" si="8"/>
        <v/>
      </c>
      <c r="I103" s="47"/>
    </row>
    <row r="104" spans="1:9" ht="14.5" customHeight="1" x14ac:dyDescent="0.35">
      <c r="A104" s="27" t="s">
        <v>100</v>
      </c>
      <c r="B104" s="27"/>
      <c r="C104" s="27"/>
      <c r="D104" s="47" t="str">
        <f>+'[1]New Year-Full Year'!P151</f>
        <v>Connie G./P. Ryan G.</v>
      </c>
      <c r="E104" s="67">
        <f>+'[1]New Year-Full Year'!T151</f>
        <v>15393.91</v>
      </c>
      <c r="F104" s="66" t="str">
        <f t="shared" si="6"/>
        <v>X</v>
      </c>
      <c r="G104" s="66" t="str">
        <f t="shared" si="7"/>
        <v/>
      </c>
      <c r="H104" s="66" t="str">
        <f t="shared" si="8"/>
        <v/>
      </c>
      <c r="I104" s="47"/>
    </row>
    <row r="105" spans="1:9" x14ac:dyDescent="0.35">
      <c r="A105" s="27" t="s">
        <v>101</v>
      </c>
      <c r="B105" s="27"/>
      <c r="C105" s="27"/>
      <c r="D105" s="47" t="str">
        <f>+'[1]New Year-Full Year'!P152</f>
        <v>P. Ryan G.</v>
      </c>
      <c r="E105" s="67">
        <f>+'[1]New Year-Full Year'!T152</f>
        <v>3819.8</v>
      </c>
      <c r="F105" s="66" t="str">
        <f t="shared" si="6"/>
        <v/>
      </c>
      <c r="G105" s="66" t="str">
        <f t="shared" si="7"/>
        <v>X</v>
      </c>
      <c r="H105" s="66" t="str">
        <f t="shared" si="8"/>
        <v/>
      </c>
      <c r="I105" s="47"/>
    </row>
    <row r="106" spans="1:9" x14ac:dyDescent="0.35">
      <c r="A106" s="36" t="s">
        <v>102</v>
      </c>
      <c r="B106" s="36"/>
      <c r="C106" s="36"/>
      <c r="D106" s="68" t="str">
        <f>+'[1]New Year-Full Year'!P153</f>
        <v>Jeff. Wunderle</v>
      </c>
      <c r="E106" s="49">
        <f>+'[1]New Year-Full Year'!T153</f>
        <v>5006.99</v>
      </c>
      <c r="F106" s="69" t="str">
        <f t="shared" si="6"/>
        <v>X</v>
      </c>
      <c r="G106" s="69" t="str">
        <f t="shared" si="7"/>
        <v/>
      </c>
      <c r="H106" s="69" t="str">
        <f t="shared" si="8"/>
        <v/>
      </c>
      <c r="I106" s="68"/>
    </row>
    <row r="107" spans="1:9" ht="29" x14ac:dyDescent="0.35">
      <c r="A107" s="58" t="s">
        <v>103</v>
      </c>
      <c r="B107" s="70"/>
      <c r="C107" s="59"/>
      <c r="D107" s="60"/>
      <c r="E107" s="13" t="s">
        <v>93</v>
      </c>
      <c r="F107" s="13" t="str">
        <f>+F3</f>
        <v>Monthly</v>
      </c>
      <c r="G107" s="13" t="str">
        <f t="shared" ref="G107:H107" si="9">+G3</f>
        <v>Qtrly</v>
      </c>
      <c r="H107" s="13" t="str">
        <f t="shared" si="9"/>
        <v>As Needed</v>
      </c>
      <c r="I107" s="14" t="str">
        <f>+I3</f>
        <v>Special - no reporting</v>
      </c>
    </row>
    <row r="108" spans="1:9" x14ac:dyDescent="0.35">
      <c r="A108" s="23" t="s">
        <v>104</v>
      </c>
      <c r="B108" s="23"/>
      <c r="C108" s="23"/>
      <c r="D108" s="66" t="str">
        <f>+'[1]New Year-Full Year'!P154</f>
        <v>Jon Wint</v>
      </c>
      <c r="E108" s="25">
        <f>+'[1]New Year-Full Year'!T154</f>
        <v>17778.62</v>
      </c>
      <c r="F108" s="66" t="str">
        <f t="shared" si="6"/>
        <v>X</v>
      </c>
      <c r="G108" s="66" t="str">
        <f t="shared" si="7"/>
        <v/>
      </c>
      <c r="H108" s="66" t="str">
        <f t="shared" si="8"/>
        <v/>
      </c>
      <c r="I108" s="66"/>
    </row>
    <row r="109" spans="1:9" x14ac:dyDescent="0.35">
      <c r="A109" s="27" t="s">
        <v>105</v>
      </c>
      <c r="B109" s="27"/>
      <c r="C109" s="27"/>
      <c r="D109" s="47" t="str">
        <f>+'[1]New Year-Full Year'!P155</f>
        <v>Connie G./P. Ryan G.</v>
      </c>
      <c r="E109" s="67">
        <f>+'[1]New Year-Full Year'!T155</f>
        <v>850</v>
      </c>
      <c r="F109" s="66" t="str">
        <f t="shared" si="6"/>
        <v/>
      </c>
      <c r="G109" s="66" t="str">
        <f t="shared" si="7"/>
        <v>X</v>
      </c>
      <c r="H109" s="66" t="str">
        <f t="shared" si="8"/>
        <v/>
      </c>
      <c r="I109" s="47"/>
    </row>
    <row r="110" spans="1:9" x14ac:dyDescent="0.35">
      <c r="A110" s="27" t="s">
        <v>17</v>
      </c>
      <c r="B110" s="27"/>
      <c r="C110" s="27"/>
      <c r="D110" s="47" t="str">
        <f>+'[1]New Year-Full Year'!P156</f>
        <v>P. John A.</v>
      </c>
      <c r="E110" s="67">
        <f>+'[1]New Year-Full Year'!T156</f>
        <v>325</v>
      </c>
      <c r="F110" s="66" t="str">
        <f t="shared" si="6"/>
        <v/>
      </c>
      <c r="G110" s="66" t="str">
        <f t="shared" si="7"/>
        <v/>
      </c>
      <c r="H110" s="66" t="str">
        <f t="shared" si="8"/>
        <v>X</v>
      </c>
      <c r="I110" s="47"/>
    </row>
    <row r="111" spans="1:9" x14ac:dyDescent="0.35">
      <c r="A111" s="27" t="s">
        <v>106</v>
      </c>
      <c r="B111" s="27"/>
      <c r="C111" s="27"/>
      <c r="D111" s="47" t="str">
        <f>+'[1]New Year-Full Year'!P157</f>
        <v>P. John A.</v>
      </c>
      <c r="E111" s="67">
        <f>+'[1]New Year-Full Year'!T157</f>
        <v>1000</v>
      </c>
      <c r="F111" s="66" t="str">
        <f t="shared" si="6"/>
        <v/>
      </c>
      <c r="G111" s="66" t="str">
        <f t="shared" si="7"/>
        <v>X</v>
      </c>
      <c r="H111" s="66" t="str">
        <f t="shared" si="8"/>
        <v/>
      </c>
      <c r="I111" s="47"/>
    </row>
    <row r="112" spans="1:9" ht="14.5" customHeight="1" x14ac:dyDescent="0.35">
      <c r="A112" s="27" t="s">
        <v>107</v>
      </c>
      <c r="B112" s="27"/>
      <c r="C112" s="27"/>
      <c r="D112" s="47" t="str">
        <f>+'[1]New Year-Full Year'!P158</f>
        <v>P. John A.</v>
      </c>
      <c r="E112" s="67">
        <f>+'[1]New Year-Full Year'!T158</f>
        <v>1050</v>
      </c>
      <c r="F112" s="66" t="str">
        <f t="shared" si="6"/>
        <v/>
      </c>
      <c r="G112" s="66" t="str">
        <f t="shared" si="7"/>
        <v>X</v>
      </c>
      <c r="H112" s="66" t="str">
        <f t="shared" si="8"/>
        <v/>
      </c>
      <c r="I112" s="47"/>
    </row>
    <row r="113" spans="1:11" x14ac:dyDescent="0.35">
      <c r="A113" s="27" t="s">
        <v>108</v>
      </c>
      <c r="B113" s="27"/>
      <c r="C113" s="27"/>
      <c r="D113" s="47" t="str">
        <f>+'[1]New Year-Full Year'!P159</f>
        <v>Kathy Anderson</v>
      </c>
      <c r="E113" s="67">
        <f>+'[1]New Year-Full Year'!T159</f>
        <v>490</v>
      </c>
      <c r="F113" s="66" t="str">
        <f t="shared" si="6"/>
        <v/>
      </c>
      <c r="G113" s="66" t="str">
        <f t="shared" si="7"/>
        <v/>
      </c>
      <c r="H113" s="66" t="str">
        <f t="shared" si="8"/>
        <v>X</v>
      </c>
      <c r="I113" s="47"/>
    </row>
    <row r="114" spans="1:11" ht="14.5" customHeight="1" x14ac:dyDescent="0.35">
      <c r="A114" s="27" t="s">
        <v>109</v>
      </c>
      <c r="B114" s="27"/>
      <c r="C114" s="27"/>
      <c r="D114" s="47" t="str">
        <f>+'[1]New Year-Full Year'!P160</f>
        <v>Steve J.</v>
      </c>
      <c r="E114" s="67">
        <f>+'[1]New Year-Full Year'!T160</f>
        <v>2825.04</v>
      </c>
      <c r="F114" s="66" t="str">
        <f t="shared" si="6"/>
        <v/>
      </c>
      <c r="G114" s="66" t="str">
        <f t="shared" si="7"/>
        <v>X</v>
      </c>
      <c r="H114" s="66" t="str">
        <f t="shared" si="8"/>
        <v/>
      </c>
      <c r="I114" s="47"/>
    </row>
    <row r="115" spans="1:11" s="48" customFormat="1" x14ac:dyDescent="0.35">
      <c r="A115" s="27" t="s">
        <v>110</v>
      </c>
      <c r="B115" s="27"/>
      <c r="C115" s="27"/>
      <c r="D115" s="47" t="str">
        <f>+'[1]New Year-Full Year'!P161</f>
        <v>Steve J.</v>
      </c>
      <c r="E115" s="67">
        <f>+'[1]New Year-Full Year'!T161</f>
        <v>11864</v>
      </c>
      <c r="F115" s="66" t="str">
        <f t="shared" si="6"/>
        <v>X</v>
      </c>
      <c r="G115" s="66" t="str">
        <f t="shared" si="7"/>
        <v/>
      </c>
      <c r="H115" s="66" t="str">
        <f t="shared" si="8"/>
        <v/>
      </c>
      <c r="I115" s="47"/>
    </row>
    <row r="116" spans="1:11" s="48" customFormat="1" ht="14.5" customHeight="1" x14ac:dyDescent="0.35">
      <c r="A116" s="71" t="s">
        <v>111</v>
      </c>
      <c r="B116" s="71"/>
      <c r="C116" s="71"/>
      <c r="D116" s="47" t="str">
        <f>+'[1]New Year-Full Year'!P162</f>
        <v>P. John A.</v>
      </c>
      <c r="E116" s="67">
        <f>+'[1]New Year-Full Year'!T162</f>
        <v>1264</v>
      </c>
      <c r="F116" s="66" t="str">
        <f t="shared" si="6"/>
        <v/>
      </c>
      <c r="G116" s="66" t="str">
        <f t="shared" si="7"/>
        <v>X</v>
      </c>
      <c r="H116" s="66" t="str">
        <f t="shared" si="8"/>
        <v/>
      </c>
      <c r="I116" s="47"/>
    </row>
    <row r="117" spans="1:11" ht="14.5" customHeight="1" x14ac:dyDescent="0.35">
      <c r="A117" s="27" t="s">
        <v>112</v>
      </c>
      <c r="B117" s="27"/>
      <c r="C117" s="27"/>
      <c r="D117" s="47" t="str">
        <f>+'[1]New Year-Full Year'!P164</f>
        <v>Dawn J.</v>
      </c>
      <c r="E117" s="67">
        <f>+'[1]New Year-Full Year'!T164</f>
        <v>2455.8099999999995</v>
      </c>
      <c r="F117" s="66" t="str">
        <f t="shared" si="6"/>
        <v/>
      </c>
      <c r="G117" s="66" t="str">
        <f t="shared" si="7"/>
        <v/>
      </c>
      <c r="H117" s="66" t="str">
        <f t="shared" si="8"/>
        <v/>
      </c>
      <c r="I117" s="47" t="s">
        <v>11</v>
      </c>
    </row>
    <row r="118" spans="1:11" ht="14.5" customHeight="1" x14ac:dyDescent="0.35">
      <c r="A118" s="27" t="s">
        <v>113</v>
      </c>
      <c r="B118" s="27"/>
      <c r="C118" s="27"/>
      <c r="D118" s="47" t="str">
        <f>+'[1]New Year-Full Year'!P165</f>
        <v>P. John A.</v>
      </c>
      <c r="E118" s="67">
        <f>+'[1]New Year-Full Year'!T165</f>
        <v>5406.01</v>
      </c>
      <c r="F118" s="66" t="str">
        <f t="shared" si="6"/>
        <v>X</v>
      </c>
      <c r="G118" s="66" t="str">
        <f t="shared" si="7"/>
        <v/>
      </c>
      <c r="H118" s="66" t="str">
        <f t="shared" si="8"/>
        <v/>
      </c>
      <c r="I118" s="47"/>
    </row>
    <row r="119" spans="1:11" ht="14.5" customHeight="1" x14ac:dyDescent="0.35">
      <c r="A119" s="27" t="s">
        <v>114</v>
      </c>
      <c r="B119" s="27"/>
      <c r="C119" s="27"/>
      <c r="D119" s="47" t="str">
        <f>+'[1]New Year-Full Year'!P166</f>
        <v>Steve J.</v>
      </c>
      <c r="E119" s="67">
        <f>+'[1]New Year-Full Year'!T166</f>
        <v>872.57999999999993</v>
      </c>
      <c r="F119" s="66" t="str">
        <f t="shared" si="6"/>
        <v/>
      </c>
      <c r="G119" s="66" t="str">
        <f t="shared" si="7"/>
        <v>X</v>
      </c>
      <c r="H119" s="66" t="str">
        <f t="shared" si="8"/>
        <v/>
      </c>
      <c r="I119" s="47"/>
    </row>
    <row r="120" spans="1:11" ht="14.5" customHeight="1" x14ac:dyDescent="0.35">
      <c r="A120" s="27" t="s">
        <v>115</v>
      </c>
      <c r="B120" s="27"/>
      <c r="C120" s="27"/>
      <c r="D120" s="47" t="str">
        <f>+'[1]New Year-Full Year'!P167</f>
        <v>Jim Sodke</v>
      </c>
      <c r="E120" s="67">
        <f>+'[1]New Year-Full Year'!T167</f>
        <v>3401.11</v>
      </c>
      <c r="F120" s="66" t="str">
        <f t="shared" si="6"/>
        <v/>
      </c>
      <c r="G120" s="66" t="str">
        <f t="shared" si="7"/>
        <v>X</v>
      </c>
      <c r="H120" s="66" t="str">
        <f t="shared" si="8"/>
        <v/>
      </c>
      <c r="I120" s="47"/>
    </row>
    <row r="121" spans="1:11" x14ac:dyDescent="0.35">
      <c r="A121" s="27" t="s">
        <v>116</v>
      </c>
      <c r="B121" s="27"/>
      <c r="C121" s="27"/>
      <c r="D121" s="47" t="str">
        <f>+'[1]New Year-Full Year'!P168</f>
        <v>Mary Hauch</v>
      </c>
      <c r="E121" s="67">
        <f>+'[1]New Year-Full Year'!T168</f>
        <v>154</v>
      </c>
      <c r="F121" s="66" t="str">
        <f t="shared" si="6"/>
        <v/>
      </c>
      <c r="G121" s="66" t="str">
        <f t="shared" si="7"/>
        <v/>
      </c>
      <c r="H121" s="66" t="str">
        <f t="shared" si="8"/>
        <v>X</v>
      </c>
      <c r="I121" s="47"/>
    </row>
    <row r="122" spans="1:11" ht="14.5" customHeight="1" x14ac:dyDescent="0.35">
      <c r="A122" s="27" t="s">
        <v>117</v>
      </c>
      <c r="B122" s="27"/>
      <c r="C122" s="27"/>
      <c r="D122" s="47" t="str">
        <f>+'[1]New Year-Full Year'!P169</f>
        <v>Jon Wint</v>
      </c>
      <c r="E122" s="67">
        <f>+'[1]New Year-Full Year'!T169</f>
        <v>5088.47</v>
      </c>
      <c r="F122" s="66" t="str">
        <f t="shared" si="6"/>
        <v>X</v>
      </c>
      <c r="G122" s="66" t="str">
        <f t="shared" si="7"/>
        <v/>
      </c>
      <c r="H122" s="66" t="str">
        <f t="shared" si="8"/>
        <v/>
      </c>
      <c r="I122" s="47"/>
    </row>
    <row r="123" spans="1:11" ht="15" customHeight="1" x14ac:dyDescent="0.35">
      <c r="A123" s="36" t="s">
        <v>118</v>
      </c>
      <c r="B123" s="36"/>
      <c r="C123" s="36"/>
      <c r="D123" s="72" t="str">
        <f>+'[1]New Year-Full Year'!P170</f>
        <v>??  New Chair</v>
      </c>
      <c r="E123" s="49">
        <f>+'[1]New Year-Full Year'!T170</f>
        <v>1564.85</v>
      </c>
      <c r="F123" s="69" t="str">
        <f t="shared" si="6"/>
        <v/>
      </c>
      <c r="G123" s="69" t="str">
        <f t="shared" si="7"/>
        <v>X</v>
      </c>
      <c r="H123" s="69" t="str">
        <f t="shared" si="8"/>
        <v/>
      </c>
      <c r="I123" s="68"/>
    </row>
    <row r="124" spans="1:11" x14ac:dyDescent="0.35">
      <c r="A124" s="58" t="s">
        <v>119</v>
      </c>
      <c r="B124" s="59"/>
      <c r="C124" s="59"/>
      <c r="D124" s="60" t="str">
        <f>IF(ROUND(E124-'[1]New Year-Full Year'!T171,0)=0,"","ERROR")</f>
        <v/>
      </c>
      <c r="E124" s="61">
        <f>SUM(E98:E123)</f>
        <v>88457.14</v>
      </c>
      <c r="F124" s="62">
        <f>COUNTIF(F98:F123,"X")</f>
        <v>6</v>
      </c>
      <c r="G124" s="62">
        <f>COUNTIF(G98:G123,"X")</f>
        <v>11</v>
      </c>
      <c r="H124" s="62">
        <f>COUNTIF(H98:H123,"X")</f>
        <v>7</v>
      </c>
      <c r="I124" s="63">
        <f>COUNTIF(I98:I123,"X")</f>
        <v>1</v>
      </c>
      <c r="K124" s="73"/>
    </row>
    <row r="125" spans="1:11" x14ac:dyDescent="0.35">
      <c r="A125" s="16"/>
      <c r="B125" s="17"/>
      <c r="C125" s="18"/>
      <c r="D125" s="19"/>
      <c r="E125" s="20"/>
      <c r="F125" s="19"/>
      <c r="G125" s="19"/>
      <c r="H125" s="19"/>
      <c r="I125" s="19"/>
    </row>
    <row r="126" spans="1:11" ht="29" x14ac:dyDescent="0.35">
      <c r="A126" s="58" t="s">
        <v>120</v>
      </c>
      <c r="B126" s="64"/>
      <c r="C126" s="59"/>
      <c r="D126" s="60"/>
      <c r="E126" s="13" t="s">
        <v>121</v>
      </c>
      <c r="F126" s="13" t="str">
        <f>+F3</f>
        <v>Monthly</v>
      </c>
      <c r="G126" s="13" t="str">
        <f>+G3</f>
        <v>Qtrly</v>
      </c>
      <c r="H126" s="13" t="str">
        <f>+H3</f>
        <v>As Needed</v>
      </c>
      <c r="I126" s="14" t="str">
        <f>+I3</f>
        <v>Special - no reporting</v>
      </c>
    </row>
    <row r="127" spans="1:11" ht="14.5" customHeight="1" x14ac:dyDescent="0.35">
      <c r="A127" s="23" t="s">
        <v>122</v>
      </c>
      <c r="B127" s="23"/>
      <c r="C127" s="23"/>
      <c r="D127" s="66" t="str">
        <f>+'[1]New Year-Full Year'!P174</f>
        <v>Fin. Comm.</v>
      </c>
      <c r="E127" s="25">
        <f>+'[1]New Year-Full Year'!T174</f>
        <v>44016</v>
      </c>
      <c r="F127" s="66"/>
      <c r="G127" s="74" t="s">
        <v>11</v>
      </c>
      <c r="H127" s="66" t="str">
        <f t="shared" ref="H127:H133" si="10">IF($I127="X","",IF($E127&lt;501,"X",""))</f>
        <v/>
      </c>
      <c r="I127" s="66"/>
    </row>
    <row r="128" spans="1:11" x14ac:dyDescent="0.35">
      <c r="A128" s="27" t="s">
        <v>123</v>
      </c>
      <c r="B128" s="27"/>
      <c r="C128" s="27"/>
      <c r="D128" s="47" t="str">
        <f>+'[1]New Year-Full Year'!P175</f>
        <v>Fin. /Council</v>
      </c>
      <c r="E128" s="67">
        <f>+'[1]New Year-Full Year'!T175</f>
        <v>101904.66</v>
      </c>
      <c r="F128" s="66" t="str">
        <f t="shared" ref="F128:F133" si="11">IF($I128="X","",IF($E128&gt;5000,"X",""))</f>
        <v/>
      </c>
      <c r="G128" s="66" t="str">
        <f t="shared" ref="G128:G133" si="12">IF($I128="X","",IF(AND($E128&gt;500,$E128&lt;5001),"X",""))</f>
        <v/>
      </c>
      <c r="H128" s="66" t="str">
        <f t="shared" si="10"/>
        <v/>
      </c>
      <c r="I128" s="47" t="s">
        <v>11</v>
      </c>
    </row>
    <row r="129" spans="1:9" ht="14.5" customHeight="1" x14ac:dyDescent="0.35">
      <c r="A129" s="27" t="s">
        <v>124</v>
      </c>
      <c r="B129" s="27"/>
      <c r="C129" s="27"/>
      <c r="D129" s="47" t="str">
        <f>+'[1]New Year-Full Year'!P176</f>
        <v>Fin. /Council</v>
      </c>
      <c r="E129" s="67">
        <f>+'[1]New Year-Full Year'!T176</f>
        <v>303212</v>
      </c>
      <c r="F129" s="66" t="str">
        <f t="shared" si="11"/>
        <v/>
      </c>
      <c r="G129" s="66" t="str">
        <f t="shared" si="12"/>
        <v/>
      </c>
      <c r="H129" s="66" t="str">
        <f t="shared" si="10"/>
        <v/>
      </c>
      <c r="I129" s="47" t="s">
        <v>11</v>
      </c>
    </row>
    <row r="130" spans="1:9" ht="14.5" customHeight="1" x14ac:dyDescent="0.35">
      <c r="A130" s="27" t="s">
        <v>125</v>
      </c>
      <c r="B130" s="27"/>
      <c r="C130" s="27"/>
      <c r="D130" s="47" t="str">
        <f>+'[1]New Year-Full Year'!P177</f>
        <v>Fin. /Council</v>
      </c>
      <c r="E130" s="67">
        <f>+'[1]New Year-Full Year'!T177</f>
        <v>15000</v>
      </c>
      <c r="F130" s="66" t="str">
        <f t="shared" si="11"/>
        <v/>
      </c>
      <c r="G130" s="66" t="str">
        <f t="shared" si="12"/>
        <v/>
      </c>
      <c r="H130" s="66" t="str">
        <f t="shared" si="10"/>
        <v/>
      </c>
      <c r="I130" s="47" t="s">
        <v>11</v>
      </c>
    </row>
    <row r="131" spans="1:9" ht="14.5" customHeight="1" x14ac:dyDescent="0.35">
      <c r="A131" s="27" t="s">
        <v>126</v>
      </c>
      <c r="B131" s="27"/>
      <c r="C131" s="27"/>
      <c r="D131" s="47" t="str">
        <f>+'[1]New Year-Full Year'!P178</f>
        <v>Fin. /Council</v>
      </c>
      <c r="E131" s="67">
        <f>+'[1]New Year-Full Year'!T178</f>
        <v>53860</v>
      </c>
      <c r="F131" s="66" t="str">
        <f t="shared" si="11"/>
        <v/>
      </c>
      <c r="G131" s="66" t="str">
        <f t="shared" si="12"/>
        <v/>
      </c>
      <c r="H131" s="66" t="str">
        <f t="shared" si="10"/>
        <v/>
      </c>
      <c r="I131" s="47" t="s">
        <v>11</v>
      </c>
    </row>
    <row r="132" spans="1:9" x14ac:dyDescent="0.35">
      <c r="A132" s="27" t="s">
        <v>127</v>
      </c>
      <c r="B132" s="27"/>
      <c r="C132" s="27"/>
      <c r="D132" s="47" t="str">
        <f>+'[1]New Year-Full Year'!P179</f>
        <v>Council</v>
      </c>
      <c r="E132" s="67">
        <f>+'[1]New Year-Full Year'!T179</f>
        <v>37353</v>
      </c>
      <c r="F132" s="47" t="str">
        <f t="shared" si="11"/>
        <v/>
      </c>
      <c r="G132" s="47" t="str">
        <f t="shared" si="12"/>
        <v/>
      </c>
      <c r="H132" s="47" t="str">
        <f t="shared" si="10"/>
        <v/>
      </c>
      <c r="I132" s="47" t="s">
        <v>11</v>
      </c>
    </row>
    <row r="133" spans="1:9" x14ac:dyDescent="0.35">
      <c r="A133" s="17" t="s">
        <v>128</v>
      </c>
      <c r="B133" s="17"/>
      <c r="C133" s="18"/>
      <c r="D133" s="19" t="str">
        <f>+'[1]New Year-Full Year'!P180</f>
        <v>Council</v>
      </c>
      <c r="E133" s="57">
        <f>+'[1]New Year-Full Year'!T180</f>
        <v>16810</v>
      </c>
      <c r="F133" s="69" t="str">
        <f t="shared" si="11"/>
        <v/>
      </c>
      <c r="G133" s="69" t="str">
        <f t="shared" si="12"/>
        <v/>
      </c>
      <c r="H133" s="69" t="str">
        <f t="shared" si="10"/>
        <v/>
      </c>
      <c r="I133" s="19" t="s">
        <v>11</v>
      </c>
    </row>
    <row r="134" spans="1:9" x14ac:dyDescent="0.35">
      <c r="A134" s="58" t="s">
        <v>129</v>
      </c>
      <c r="B134" s="59"/>
      <c r="C134" s="59"/>
      <c r="D134" s="60" t="str">
        <f>IF(E134-'[1]New Year-Full Year'!T181=0,"","ERROR")</f>
        <v/>
      </c>
      <c r="E134" s="61">
        <f>SUM(E127:E133)</f>
        <v>572155.66</v>
      </c>
      <c r="F134" s="62">
        <f>COUNTIF(F127:F133,"X")</f>
        <v>0</v>
      </c>
      <c r="G134" s="62">
        <f>COUNTIF(G127:G133,"X")</f>
        <v>1</v>
      </c>
      <c r="H134" s="62">
        <f>COUNTIF(H127:H133,"X")</f>
        <v>0</v>
      </c>
      <c r="I134" s="63">
        <f>COUNTIF(I127:I133,"X")</f>
        <v>6</v>
      </c>
    </row>
    <row r="135" spans="1:9" x14ac:dyDescent="0.35">
      <c r="A135" s="16"/>
      <c r="B135" s="17"/>
      <c r="C135" s="18"/>
      <c r="D135" s="19"/>
      <c r="E135" s="20"/>
      <c r="F135" s="19"/>
      <c r="G135" s="19"/>
      <c r="H135" s="19"/>
      <c r="I135" s="19"/>
    </row>
    <row r="136" spans="1:9" ht="29" x14ac:dyDescent="0.35">
      <c r="A136" s="58" t="s">
        <v>130</v>
      </c>
      <c r="B136" s="64"/>
      <c r="C136" s="59"/>
      <c r="D136" s="60"/>
      <c r="E136" s="13" t="s">
        <v>121</v>
      </c>
      <c r="F136" s="13" t="str">
        <f>+F3</f>
        <v>Monthly</v>
      </c>
      <c r="G136" s="13" t="str">
        <f t="shared" ref="G136:H136" si="13">+G3</f>
        <v>Qtrly</v>
      </c>
      <c r="H136" s="13" t="str">
        <f t="shared" si="13"/>
        <v>As Needed</v>
      </c>
      <c r="I136" s="14" t="str">
        <f>+I3</f>
        <v>Special - no reporting</v>
      </c>
    </row>
    <row r="137" spans="1:9" ht="14.5" customHeight="1" x14ac:dyDescent="0.35">
      <c r="A137" s="23" t="s">
        <v>131</v>
      </c>
      <c r="B137" s="23"/>
      <c r="C137" s="23"/>
      <c r="D137" s="74" t="s">
        <v>132</v>
      </c>
      <c r="E137" s="75">
        <v>19783</v>
      </c>
      <c r="F137" s="66" t="str">
        <f t="shared" ref="F137:F138" si="14">IF($I137="X","",IF($E137&gt;5000,"X",""))</f>
        <v>X</v>
      </c>
      <c r="G137" s="66" t="str">
        <f t="shared" ref="G137:G138" si="15">IF($I137="X","",IF(AND($E137&gt;500,$E137&lt;5001),"X",""))</f>
        <v/>
      </c>
      <c r="H137" s="66" t="str">
        <f t="shared" ref="H137:H138" si="16">IF($I137="X","",IF($E137&lt;501,"X",""))</f>
        <v/>
      </c>
      <c r="I137" s="24"/>
    </row>
    <row r="138" spans="1:9" x14ac:dyDescent="0.35">
      <c r="A138" s="17" t="s">
        <v>133</v>
      </c>
      <c r="B138" s="17"/>
      <c r="C138" s="18"/>
      <c r="D138" s="76" t="s">
        <v>132</v>
      </c>
      <c r="E138" s="77">
        <v>17808</v>
      </c>
      <c r="F138" s="69" t="str">
        <f t="shared" si="14"/>
        <v>X</v>
      </c>
      <c r="G138" s="69" t="str">
        <f t="shared" si="15"/>
        <v/>
      </c>
      <c r="H138" s="69" t="str">
        <f t="shared" si="16"/>
        <v/>
      </c>
      <c r="I138" s="19"/>
    </row>
    <row r="139" spans="1:9" x14ac:dyDescent="0.35">
      <c r="A139" s="58" t="s">
        <v>134</v>
      </c>
      <c r="B139" s="59"/>
      <c r="C139" s="59"/>
      <c r="D139" s="60"/>
      <c r="E139" s="61">
        <f>SUM(E137:E138)</f>
        <v>37591</v>
      </c>
      <c r="F139" s="62">
        <f>COUNTIF(F137:F138,"X")</f>
        <v>2</v>
      </c>
      <c r="G139" s="62">
        <f>COUNTIF(G137:G138,"X")</f>
        <v>0</v>
      </c>
      <c r="H139" s="62">
        <f>COUNTIF(H137:H138,"X")</f>
        <v>0</v>
      </c>
      <c r="I139" s="63">
        <f>COUNTIF(I137:I138,"X")</f>
        <v>0</v>
      </c>
    </row>
  </sheetData>
  <mergeCells count="16">
    <mergeCell ref="A116:C116"/>
    <mergeCell ref="B72:C72"/>
    <mergeCell ref="A73:C74"/>
    <mergeCell ref="D73:D74"/>
    <mergeCell ref="E73:E74"/>
    <mergeCell ref="F73:I73"/>
    <mergeCell ref="B93:C93"/>
    <mergeCell ref="A1:I1"/>
    <mergeCell ref="A2:C3"/>
    <mergeCell ref="D2:D3"/>
    <mergeCell ref="E2:E3"/>
    <mergeCell ref="F2:I2"/>
    <mergeCell ref="A38:C39"/>
    <mergeCell ref="D38:D39"/>
    <mergeCell ref="E38:E39"/>
    <mergeCell ref="F38:I38"/>
  </mergeCells>
  <printOptions horizontalCentered="1"/>
  <pageMargins left="0" right="0" top="0.25" bottom="0.5" header="0.3" footer="0.3"/>
  <pageSetup fitToHeight="0" orientation="landscape" r:id="rId1"/>
  <headerFooter>
    <oddFooter>&amp;C&amp;P of &amp;N&amp;R&amp;D</oddFooter>
  </headerFooter>
  <rowBreaks count="3" manualBreakCount="3">
    <brk id="37" max="16383" man="1"/>
    <brk id="72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 Owners</vt:lpstr>
      <vt:lpstr>'Account Owners'!Print_Titles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2025-02-23T22:06:54Z</cp:lastPrinted>
  <dcterms:created xsi:type="dcterms:W3CDTF">2025-02-23T21:33:25Z</dcterms:created>
  <dcterms:modified xsi:type="dcterms:W3CDTF">2025-02-23T22:07:07Z</dcterms:modified>
</cp:coreProperties>
</file>